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35" yWindow="30" windowWidth="12600" windowHeight="13140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'表二'!$3:$3</definedName>
    <definedName name="_xlnm.Print_Titles" localSheetId="8">'表七'!$3:$3</definedName>
    <definedName name="_xlnm.Print_Titles" localSheetId="4">'表三'!$3:$3</definedName>
    <definedName name="_xlnm.Print_Titles" localSheetId="5">'表四'!$3:$3</definedName>
    <definedName name="_xlnm.Print_Titles" localSheetId="6">'表五'!$3:$4</definedName>
    <definedName name="_xlnm.Print_Titles" localSheetId="2">'表一'!$3:$3</definedName>
  </definedNames>
  <calcPr fullCalcOnLoad="1"/>
</workbook>
</file>

<file path=xl/comments3.xml><?xml version="1.0" encoding="utf-8"?>
<comments xmlns="http://schemas.openxmlformats.org/spreadsheetml/2006/main">
  <authors>
    <author>lenovo</author>
    <author>tw</author>
  </authors>
  <commentList>
    <comment ref="B15" authorId="0">
      <text>
        <r>
          <rPr>
            <sz val="9"/>
            <rFont val="宋体"/>
            <family val="0"/>
          </rPr>
          <t>lenovo:
26546-（-24）（属专项生猪）=26570</t>
        </r>
      </text>
    </comment>
    <comment ref="B17" authorId="1">
      <text>
        <r>
          <rPr>
            <sz val="9"/>
            <rFont val="宋体"/>
            <family val="0"/>
          </rPr>
          <t>tw:
4358+793(2017.1.25区下文）=5151</t>
        </r>
      </text>
    </comment>
  </commentList>
</comments>
</file>

<file path=xl/comments8.xml><?xml version="1.0" encoding="utf-8"?>
<comments xmlns="http://schemas.openxmlformats.org/spreadsheetml/2006/main">
  <authors>
    <author>lenovo</author>
    <author>tw</author>
  </authors>
  <commentList>
    <comment ref="B14" authorId="0">
      <text>
        <r>
          <rPr>
            <sz val="9"/>
            <rFont val="宋体"/>
            <family val="0"/>
          </rPr>
          <t>lenovo:
26546-（-24）（属专项生猪）=26570</t>
        </r>
      </text>
    </comment>
    <comment ref="B16" authorId="1">
      <text>
        <r>
          <rPr>
            <sz val="9"/>
            <rFont val="宋体"/>
            <family val="0"/>
          </rPr>
          <t>tw:
4358+793(2017.1.25区下文）=5151</t>
        </r>
      </text>
    </comment>
  </commentList>
</comments>
</file>

<file path=xl/sharedStrings.xml><?xml version="1.0" encoding="utf-8"?>
<sst xmlns="http://schemas.openxmlformats.org/spreadsheetml/2006/main" count="3517" uniqueCount="1668">
  <si>
    <t>单位：万元</t>
  </si>
  <si>
    <t>预    算    科    目</t>
  </si>
  <si>
    <t xml:space="preserve"> 一、本年收入(一般公共预算收入)</t>
  </si>
  <si>
    <t>一、本年支出（一般公共预算支出）</t>
  </si>
  <si>
    <t xml:space="preserve"> 二、上级补助收入              </t>
  </si>
  <si>
    <t xml:space="preserve">二、上解上级支出                         </t>
  </si>
  <si>
    <t xml:space="preserve"> （一）返还性收入              </t>
  </si>
  <si>
    <t xml:space="preserve">      体制上解支出</t>
  </si>
  <si>
    <t xml:space="preserve">      出口退税专项上解支出</t>
  </si>
  <si>
    <t xml:space="preserve">      专项上解支出</t>
  </si>
  <si>
    <t>三、补助下级支出</t>
  </si>
  <si>
    <t xml:space="preserve"> （二）一般性转移支付收入              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</si>
  <si>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</si>
  <si>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</si>
  <si>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</si>
  <si>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</si>
  <si>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专项转移支付支出</t>
  </si>
  <si>
    <t xml:space="preserve"> （三）专项转移支付收入              </t>
  </si>
  <si>
    <t>四、下级上解收入</t>
  </si>
  <si>
    <t xml:space="preserve"> (一)体制上解收入</t>
  </si>
  <si>
    <t xml:space="preserve"> 五、调出资金</t>
  </si>
  <si>
    <t>（二）出口退税专项上解收入</t>
  </si>
  <si>
    <t xml:space="preserve"> 六、增设预算周转金</t>
  </si>
  <si>
    <t>（三）成品油价格和税费改革专项上解收入</t>
  </si>
  <si>
    <t>（四）专项上解收入</t>
  </si>
  <si>
    <t xml:space="preserve"> 八、债券转贷支出</t>
  </si>
  <si>
    <t>五、上年结余收入</t>
  </si>
  <si>
    <t xml:space="preserve"> 九、年终滚存结余 </t>
  </si>
  <si>
    <t xml:space="preserve">六、调入预算稳定调节基金     </t>
  </si>
  <si>
    <t xml:space="preserve">     减:结转下年的支出    </t>
  </si>
  <si>
    <t xml:space="preserve">七、调入资金     </t>
  </si>
  <si>
    <t xml:space="preserve">     净结余</t>
  </si>
  <si>
    <t xml:space="preserve">  政府性基金调入</t>
  </si>
  <si>
    <t xml:space="preserve">  国有资本经营调入</t>
  </si>
  <si>
    <t xml:space="preserve">  其他调入</t>
  </si>
  <si>
    <t xml:space="preserve">    </t>
  </si>
  <si>
    <t xml:space="preserve">       总               计   </t>
  </si>
  <si>
    <t xml:space="preserve">       总               计</t>
  </si>
  <si>
    <t>本年一般公共预算收入合计</t>
  </si>
  <si>
    <t>一、税收收入</t>
  </si>
  <si>
    <t xml:space="preserve">  1、增值税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</si>
  <si>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</si>
  <si>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</si>
  <si>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</si>
  <si>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</si>
  <si>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</si>
  <si>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</si>
  <si>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</si>
  <si>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</si>
  <si>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</si>
  <si>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森工综合利用增值税退税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</si>
  <si>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</si>
  <si>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</si>
  <si>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</si>
  <si>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</si>
  <si>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</si>
  <si>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</si>
  <si>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  改征增值税</t>
  </si>
  <si>
    <t xml:space="preserve">  2、营业税</t>
  </si>
  <si>
    <t xml:space="preserve">      一般营业税</t>
  </si>
  <si>
    <t xml:space="preserve">      营业税税款滞纳金、罚款收入</t>
  </si>
  <si>
    <t xml:space="preserve">      营业税划出(地方)</t>
  </si>
  <si>
    <t xml:space="preserve">      营业税划入(地方)</t>
  </si>
  <si>
    <t xml:space="preserve">  3、企业所得税</t>
  </si>
  <si>
    <t xml:space="preserve">  4、企业所得税退税</t>
  </si>
  <si>
    <t xml:space="preserve">  5、个人所得税</t>
  </si>
  <si>
    <t xml:space="preserve">  6、资源税</t>
  </si>
  <si>
    <t xml:space="preserve">  7、城市维护建设税</t>
  </si>
  <si>
    <t xml:space="preserve">  8、房产税</t>
  </si>
  <si>
    <t xml:space="preserve">  9、印花税</t>
  </si>
  <si>
    <t xml:space="preserve">  10、城镇土地使用税</t>
  </si>
  <si>
    <t xml:space="preserve">  11、土地增值税</t>
  </si>
  <si>
    <t xml:space="preserve">  12、车船税(款)</t>
  </si>
  <si>
    <t xml:space="preserve">  13、耕地占用税</t>
  </si>
  <si>
    <t xml:space="preserve">  14、契税</t>
  </si>
  <si>
    <t xml:space="preserve">  15、其他税收收入</t>
  </si>
  <si>
    <t>二、非税收入</t>
  </si>
  <si>
    <t xml:space="preserve">  1、专项收入</t>
  </si>
  <si>
    <t xml:space="preserve">      排污费收入</t>
  </si>
  <si>
    <t xml:space="preserve">      水资源费收入</t>
  </si>
  <si>
    <t xml:space="preserve">      教育费附加收入</t>
  </si>
  <si>
    <t xml:space="preserve">      地方教育附加收入</t>
  </si>
  <si>
    <t xml:space="preserve">      矿产资源专项收入</t>
  </si>
  <si>
    <t xml:space="preserve">      残疾人就业保障金收入</t>
  </si>
  <si>
    <t xml:space="preserve">      教育资金收入</t>
  </si>
  <si>
    <t xml:space="preserve">      农田水利建设资金收入</t>
  </si>
  <si>
    <t xml:space="preserve">      育林基金收入</t>
  </si>
  <si>
    <t xml:space="preserve">      森林植被恢复费</t>
  </si>
  <si>
    <t xml:space="preserve">      水利建设专项收入</t>
  </si>
  <si>
    <r>
      <t xml:space="preserve"> </t>
    </r>
    <r>
      <rPr>
        <sz val="11"/>
        <rFont val="宋体"/>
        <family val="0"/>
      </rPr>
      <t xml:space="preserve">     其他专项收入</t>
    </r>
  </si>
  <si>
    <t xml:space="preserve">  2、行政事业性收费收入</t>
  </si>
  <si>
    <t xml:space="preserve">      公安行政事业性收费收入</t>
  </si>
  <si>
    <t xml:space="preserve">      法院行政事业性收费收入</t>
  </si>
  <si>
    <t xml:space="preserve">      司法行政事业性收费收入</t>
  </si>
  <si>
    <t xml:space="preserve">      财政行政事业性收费收入</t>
  </si>
  <si>
    <t xml:space="preserve">      人口和计划生育行政事业性收费收入</t>
  </si>
  <si>
    <t xml:space="preserve">      质量监督检验检疫行政事业性收费收入</t>
  </si>
  <si>
    <t xml:space="preserve">      人防办行政事业性收费收入</t>
  </si>
  <si>
    <t xml:space="preserve">      文化行政事业性收费收入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</si>
  <si>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教育行政事业性收费收入</t>
    </r>
  </si>
  <si>
    <t xml:space="preserve">      科技行政事业性收费收入</t>
  </si>
  <si>
    <t xml:space="preserve">      体育行政事业性收费收入</t>
  </si>
  <si>
    <t xml:space="preserve">      发展与改革(物价)行政事业性收费收入</t>
  </si>
  <si>
    <t xml:space="preserve">      统计行政事业性收费收入</t>
  </si>
  <si>
    <t xml:space="preserve">      国土资源行政事业性收费收入</t>
  </si>
  <si>
    <t xml:space="preserve">      建设行政事业性收费收入</t>
  </si>
  <si>
    <t xml:space="preserve">      环保行政事业性收费收入</t>
  </si>
  <si>
    <t xml:space="preserve">      交通运输行政事业性收费收入</t>
  </si>
  <si>
    <t xml:space="preserve">      农业行政事业性收费收入</t>
  </si>
  <si>
    <t xml:space="preserve">      林业行政事业性收费收入</t>
  </si>
  <si>
    <t xml:space="preserve">      水利行政事业性收费收入</t>
  </si>
  <si>
    <t xml:space="preserve">      卫生行政事业性收费收入</t>
  </si>
  <si>
    <t xml:space="preserve">      食品药品监管行政事业性收费收入</t>
  </si>
  <si>
    <t xml:space="preserve">      民政行政事业性收费收入</t>
  </si>
  <si>
    <t xml:space="preserve">      人力资源和社会保障行政事业性收费收入</t>
  </si>
  <si>
    <t xml:space="preserve">      仲裁委行政事业性收费收入</t>
  </si>
  <si>
    <t xml:space="preserve">      其他行政事业性收费收入</t>
  </si>
  <si>
    <t xml:space="preserve">  3、罚没收入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</si>
  <si>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</si>
  <si>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</si>
  <si>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</si>
  <si>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</si>
  <si>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质量技术监督罚没收入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</si>
  <si>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</si>
  <si>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</si>
  <si>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</si>
  <si>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r>
      <t xml:space="preserve">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审计罚没收入</t>
    </r>
  </si>
  <si>
    <t xml:space="preserve">      卫生罚没收入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</si>
  <si>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检验检疫罚没收入</t>
    </r>
  </si>
  <si>
    <t xml:space="preserve">      交通罚没收入</t>
  </si>
  <si>
    <r>
      <t xml:space="preserve">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渔政罚没收入</t>
    </r>
  </si>
  <si>
    <t xml:space="preserve">      物价罚没收入</t>
  </si>
  <si>
    <t xml:space="preserve">      其他一般罚没收入</t>
  </si>
  <si>
    <t xml:space="preserve">  4、国有资本经营收入</t>
  </si>
  <si>
    <t xml:space="preserve">      利润收入</t>
  </si>
  <si>
    <t xml:space="preserve">      股利、股息收入</t>
  </si>
  <si>
    <t xml:space="preserve">      产权转让收入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</si>
  <si>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国有企业计划亏损补贴</t>
    </r>
  </si>
  <si>
    <t xml:space="preserve">      其他国有资本经营收入</t>
  </si>
  <si>
    <t xml:space="preserve">  5、国有资源(资产)有偿使用收入</t>
  </si>
  <si>
    <t xml:space="preserve">      利息收入</t>
  </si>
  <si>
    <t xml:space="preserve">      非经营性国有资产收入</t>
  </si>
  <si>
    <t xml:space="preserve">      其他国有资源(资产)有偿使用收入</t>
  </si>
  <si>
    <t xml:space="preserve">  6、捐赠收入</t>
  </si>
  <si>
    <t xml:space="preserve">  7、政府住房基金收入</t>
  </si>
  <si>
    <t xml:space="preserve">  8、其他收入</t>
  </si>
  <si>
    <t>项          目</t>
  </si>
  <si>
    <t>完成年度预算（%）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</si>
  <si>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</si>
  <si>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</si>
  <si>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</si>
  <si>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</si>
  <si>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</si>
  <si>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</si>
  <si>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</si>
  <si>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</si>
  <si>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</si>
  <si>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</si>
  <si>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</si>
  <si>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</si>
  <si>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</si>
  <si>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</si>
  <si>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</si>
  <si>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</si>
  <si>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</si>
  <si>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</si>
  <si>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</si>
  <si>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</si>
  <si>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</si>
  <si>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</si>
  <si>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</si>
  <si>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</si>
  <si>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</si>
  <si>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</si>
  <si>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</si>
  <si>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</si>
  <si>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</si>
  <si>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</si>
  <si>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</si>
  <si>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</si>
  <si>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</si>
  <si>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</si>
  <si>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边界勘界联检</t>
  </si>
  <si>
    <t>国防支出</t>
  </si>
  <si>
    <t xml:space="preserve">  国防动员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</si>
  <si>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</si>
  <si>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</si>
  <si>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</si>
  <si>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</si>
  <si>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</si>
  <si>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</si>
  <si>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</si>
  <si>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</si>
  <si>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</si>
  <si>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</si>
  <si>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</si>
  <si>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</si>
  <si>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</si>
  <si>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</si>
  <si>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</si>
  <si>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</si>
  <si>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</si>
  <si>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</si>
  <si>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</si>
  <si>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</si>
  <si>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</si>
  <si>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</si>
  <si>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</si>
  <si>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</si>
  <si>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</si>
  <si>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</si>
  <si>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</si>
  <si>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</si>
  <si>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</si>
  <si>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</si>
  <si>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</si>
  <si>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</si>
  <si>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</si>
  <si>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</si>
  <si>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</si>
  <si>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</si>
  <si>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</si>
  <si>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</si>
  <si>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</si>
  <si>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</si>
  <si>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</si>
  <si>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</si>
  <si>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</si>
  <si>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</si>
  <si>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</si>
  <si>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</si>
  <si>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</si>
  <si>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</si>
  <si>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</si>
  <si>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</si>
  <si>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</si>
  <si>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</si>
  <si>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补充道路交通事故社会救助基金</t>
  </si>
  <si>
    <t xml:space="preserve">  其他生活救助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</si>
  <si>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</si>
  <si>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</si>
  <si>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</si>
  <si>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</si>
  <si>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</si>
  <si>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</si>
  <si>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</si>
  <si>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</si>
  <si>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</si>
  <si>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</si>
  <si>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</si>
  <si>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</si>
  <si>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</si>
  <si>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</si>
  <si>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</si>
  <si>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</si>
  <si>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</si>
  <si>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污染减排</t>
  </si>
  <si>
    <t xml:space="preserve">  能源管理事务</t>
  </si>
  <si>
    <t>城乡社区支出</t>
  </si>
  <si>
    <t xml:space="preserve">  城乡社区管理事务</t>
  </si>
  <si>
    <t xml:space="preserve">  城乡社区公共设施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</si>
  <si>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</si>
  <si>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</si>
  <si>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</si>
  <si>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</si>
  <si>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</si>
  <si>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</si>
  <si>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</si>
  <si>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</si>
  <si>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</si>
  <si>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</si>
  <si>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</si>
  <si>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</si>
  <si>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</si>
  <si>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</si>
  <si>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</si>
  <si>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</si>
  <si>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</si>
  <si>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</si>
  <si>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</si>
  <si>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</si>
  <si>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</si>
  <si>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</si>
  <si>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</si>
  <si>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</si>
  <si>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</si>
  <si>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</si>
  <si>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</si>
  <si>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</si>
  <si>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</si>
  <si>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</si>
  <si>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</si>
  <si>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</si>
  <si>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</si>
  <si>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</si>
  <si>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</si>
  <si>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</si>
  <si>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</si>
  <si>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</si>
  <si>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</si>
  <si>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</si>
  <si>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</si>
  <si>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</si>
  <si>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</si>
  <si>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</si>
  <si>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</si>
  <si>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</si>
  <si>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</si>
  <si>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</si>
  <si>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</si>
  <si>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</si>
  <si>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</si>
  <si>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</si>
  <si>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</si>
  <si>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</si>
  <si>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</si>
  <si>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</si>
  <si>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</si>
  <si>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</si>
  <si>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</si>
  <si>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</si>
  <si>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</si>
  <si>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</si>
  <si>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</si>
  <si>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</si>
  <si>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</si>
  <si>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</si>
  <si>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</si>
  <si>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</si>
  <si>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</si>
  <si>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</si>
  <si>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二、社会保障和就业</t>
  </si>
  <si>
    <t xml:space="preserve">      大中型水库移民后期扶持基金支出</t>
  </si>
  <si>
    <t xml:space="preserve">      小型水库移民扶持基金及对应专项债务收入安排支出</t>
  </si>
  <si>
    <t>三、城乡社区事务</t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</si>
  <si>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国有土地使用权出让收入及对应专项债务收入安排的支出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</si>
  <si>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城市公用事业附加及对应专项债务收入安排的支出</t>
    </r>
  </si>
  <si>
    <t xml:space="preserve">      国有土地使用权出让债务发行费用支出</t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</si>
  <si>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农业土地开发资金及对应专项债务收入安排的支出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</si>
  <si>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城市基础设施配套费及对应专项债务收入安排的支出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</si>
  <si>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新增建设用地土地有偿使用费及对应专项债务收入安排的支出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</si>
  <si>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污水处理费及对应专项债务收入安排的支出</t>
    </r>
  </si>
  <si>
    <t>四、农林水事务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</si>
  <si>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新菜地开发建设基金及对应专项债务收入安排的支出</t>
    </r>
  </si>
  <si>
    <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国家重大水利工程建设基金及对应专项债务收入安排的支出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</si>
  <si>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大中型水库库区基金及对应专项债务收入安排的支出</t>
    </r>
  </si>
  <si>
    <r>
      <t xml:space="preserve">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新型墙体材料专项基金及对应专项债务收入安排的支出</t>
    </r>
  </si>
  <si>
    <t>本年基金收入合计</t>
  </si>
  <si>
    <t>本年基金支出合计</t>
  </si>
  <si>
    <t>转移性收入</t>
  </si>
  <si>
    <t>转移性支出</t>
  </si>
  <si>
    <t xml:space="preserve">   政府性基金上级补助收入</t>
  </si>
  <si>
    <t xml:space="preserve">   政府性基金上解支出</t>
  </si>
  <si>
    <t xml:space="preserve">    其中：国家电影事业发展专项资金收入</t>
  </si>
  <si>
    <t xml:space="preserve">   政府性基金补助支出</t>
  </si>
  <si>
    <t xml:space="preserve">          大中型水库移民后期扶持基金收入</t>
  </si>
  <si>
    <t xml:space="preserve">   转列一般公共预算的政府性基金</t>
  </si>
  <si>
    <t xml:space="preserve">   债务还本支出</t>
  </si>
  <si>
    <t xml:space="preserve">          国有土地使用权出让收入</t>
  </si>
  <si>
    <t xml:space="preserve">   调出资金</t>
  </si>
  <si>
    <t xml:space="preserve">          大中型水库库区基金收入</t>
  </si>
  <si>
    <t xml:space="preserve">   年终结余</t>
  </si>
  <si>
    <t xml:space="preserve">          新型墙体材料专项基金收入</t>
  </si>
  <si>
    <t xml:space="preserve">          彩票公益金收入</t>
  </si>
  <si>
    <t xml:space="preserve">          农业土地开发资金收入</t>
  </si>
  <si>
    <t xml:space="preserve">          新增建设用地有偿使用费收入</t>
  </si>
  <si>
    <r>
      <t xml:space="preserve"> 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国家重大水利工程建设基金收入</t>
    </r>
  </si>
  <si>
    <r>
      <t xml:space="preserve">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旅游发展基金收入</t>
    </r>
  </si>
  <si>
    <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其他政府性基金收入</t>
    </r>
  </si>
  <si>
    <t xml:space="preserve">   债务转贷收入</t>
  </si>
  <si>
    <t xml:space="preserve">   政府性基金下级上解收入</t>
  </si>
  <si>
    <t xml:space="preserve">   上年结余收入</t>
  </si>
  <si>
    <t xml:space="preserve">   调入资金</t>
  </si>
  <si>
    <t>收入总计</t>
  </si>
  <si>
    <t>支出总计</t>
  </si>
  <si>
    <t>其中：当年基金总收入</t>
  </si>
  <si>
    <t>其中：当年基金总支出</t>
  </si>
  <si>
    <t>预算科目</t>
  </si>
  <si>
    <t>上年结余</t>
  </si>
  <si>
    <t>上级补助
收入</t>
  </si>
  <si>
    <t>上解上级
支出</t>
  </si>
  <si>
    <t>年终结余</t>
  </si>
  <si>
    <t>年初
预算数</t>
  </si>
  <si>
    <t>决算数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</si>
  <si>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</si>
  <si>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</si>
  <si>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</si>
  <si>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</si>
  <si>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</si>
  <si>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</si>
  <si>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</si>
  <si>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</si>
  <si>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</si>
  <si>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</si>
  <si>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</si>
  <si>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</si>
  <si>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</si>
  <si>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</si>
  <si>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</si>
  <si>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</si>
  <si>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社会保险基金收入总计</t>
  </si>
  <si>
    <t>社会保险基金支出总计</t>
  </si>
  <si>
    <t>一、国有资本经营收入</t>
  </si>
  <si>
    <t>一、国有资本经营支出</t>
  </si>
  <si>
    <t>（一）利润收入</t>
  </si>
  <si>
    <t>（一）解决历史遗留问题及改革成本支出</t>
  </si>
  <si>
    <t xml:space="preserve">  房地产企业利润收入</t>
  </si>
  <si>
    <t>（二）国有企业资本金注入</t>
  </si>
  <si>
    <t xml:space="preserve">  其他国有资本经营预算企业利润收入</t>
  </si>
  <si>
    <t>　　其他国有企业资本金注入</t>
  </si>
  <si>
    <t>（二）股利、股息收入</t>
  </si>
  <si>
    <t>（三）其他国有资本经营预算支出(款)</t>
  </si>
  <si>
    <t xml:space="preserve">  国有控股公司股利、股息收入</t>
  </si>
  <si>
    <t>　　其他国有资本经营预算支出(项)</t>
  </si>
  <si>
    <t xml:space="preserve">  国有参股公司股利、股息收入</t>
  </si>
  <si>
    <t>（三）清算收入</t>
  </si>
  <si>
    <t xml:space="preserve">  国有独资企业清算收入</t>
  </si>
  <si>
    <t>二、调出资金</t>
  </si>
  <si>
    <t>（四）其他国有资本经营预算收入</t>
  </si>
  <si>
    <t>三、年终结余</t>
  </si>
  <si>
    <t>二、上年结余</t>
  </si>
  <si>
    <t>总      计</t>
  </si>
  <si>
    <t>其中：当年国有资本经营总收入</t>
  </si>
  <si>
    <t>其中：当年国有资本经营总支出</t>
  </si>
  <si>
    <r>
      <t>表一：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年柳城县一般公共预算收支决算总表</t>
    </r>
  </si>
  <si>
    <r>
      <t>表二：</t>
    </r>
    <r>
      <rPr>
        <b/>
        <sz val="22"/>
        <rFont val="Times New Roman"/>
        <family val="1"/>
      </rPr>
      <t>2017</t>
    </r>
    <r>
      <rPr>
        <b/>
        <sz val="22"/>
        <rFont val="宋体"/>
        <family val="0"/>
      </rPr>
      <t>年柳城县一般公共预算收入决算明细表</t>
    </r>
  </si>
  <si>
    <r>
      <t>表三：</t>
    </r>
    <r>
      <rPr>
        <b/>
        <sz val="22"/>
        <rFont val="Times New Roman"/>
        <family val="1"/>
      </rPr>
      <t>2017</t>
    </r>
    <r>
      <rPr>
        <b/>
        <sz val="22"/>
        <rFont val="宋体"/>
        <family val="0"/>
      </rPr>
      <t>年柳城县一般公共预算支出决算明细表</t>
    </r>
  </si>
  <si>
    <t>比上年增减%</t>
  </si>
  <si>
    <t>2016年
决算数</t>
  </si>
  <si>
    <t>2017年
决算数</t>
  </si>
  <si>
    <t>2016年决算数</t>
  </si>
  <si>
    <t>2017年决算数</t>
  </si>
  <si>
    <t>2016年决算数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</si>
  <si>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</si>
  <si>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</si>
  <si>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</si>
  <si>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</si>
  <si>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</si>
  <si>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</si>
  <si>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</si>
  <si>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</si>
  <si>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</si>
  <si>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</si>
  <si>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</si>
  <si>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</si>
  <si>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</si>
  <si>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</si>
  <si>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</si>
  <si>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</si>
  <si>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</si>
  <si>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</si>
  <si>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</si>
  <si>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贫困地区转移支付收入</t>
  </si>
  <si>
    <t xml:space="preserve">    其他一般性转移支付收入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</si>
  <si>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</si>
  <si>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</si>
  <si>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</si>
  <si>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</si>
  <si>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</si>
  <si>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</si>
  <si>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</si>
  <si>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</si>
  <si>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</si>
  <si>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</si>
  <si>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</si>
  <si>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</si>
  <si>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</si>
  <si>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</si>
  <si>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</si>
  <si>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</si>
  <si>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</si>
  <si>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</si>
  <si>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</si>
  <si>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</si>
  <si>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三、债务转贷收入</t>
  </si>
  <si>
    <t xml:space="preserve"> 四、债务还本支出  </t>
  </si>
  <si>
    <t xml:space="preserve"> 七、补充预算稳定调节基金</t>
  </si>
  <si>
    <t xml:space="preserve">  返还性支出</t>
  </si>
  <si>
    <t xml:space="preserve">  一般性转移支付支出</t>
  </si>
  <si>
    <t xml:space="preserve">      水资源费收入</t>
  </si>
  <si>
    <t>一、农网还贷资金收入</t>
  </si>
  <si>
    <t>二、港口建设费收入</t>
  </si>
  <si>
    <t>四、新型墙体材料专项基金收入</t>
  </si>
  <si>
    <t>五、国家电影事业发展专项资金收入</t>
  </si>
  <si>
    <t>八、城市公用事业附加收入</t>
  </si>
  <si>
    <t>九、国有土地收益基金收入</t>
  </si>
  <si>
    <t>十、农业土地开发资金收入</t>
  </si>
  <si>
    <t>十一、国有土地使用权出让收入</t>
  </si>
  <si>
    <t>十二、大中型水库库区基金收入</t>
  </si>
  <si>
    <t>十三、彩票公益金收入</t>
  </si>
  <si>
    <t>十四、城市基础设施配套费收入</t>
  </si>
  <si>
    <t>十五、小型水库移民扶助基金收入</t>
  </si>
  <si>
    <t>十六、国家重大水利工程建设基金收入</t>
  </si>
  <si>
    <t>十七、车辆通行费</t>
  </si>
  <si>
    <t>十八、污水处理费收入</t>
  </si>
  <si>
    <t>十九、彩票发行机构和彩票销售机构的业务费用</t>
  </si>
  <si>
    <t>二十、其他政府性基金收入</t>
  </si>
  <si>
    <t xml:space="preserve">          小型水库移民扶助基金收入</t>
  </si>
  <si>
    <t>一、文化体育与传媒支出</t>
  </si>
  <si>
    <t xml:space="preserve">      国家电影事业发展专项资金及对应专项债务收入安排的支出</t>
  </si>
  <si>
    <t xml:space="preserve">       国有土地收益基金及对应专项债务收入安排的支出</t>
  </si>
  <si>
    <t xml:space="preserve">    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</si>
  <si>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</si>
  <si>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</si>
  <si>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</si>
  <si>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五、资源勘探电力信息等事务</t>
  </si>
  <si>
    <t>六、商业服务业等事务</t>
  </si>
  <si>
    <t>七、其他支出</t>
  </si>
  <si>
    <t>八、债务付息支出</t>
  </si>
  <si>
    <t>九、债务发行费用支出</t>
  </si>
  <si>
    <t>2017年收入</t>
  </si>
  <si>
    <t>2017年支出</t>
  </si>
  <si>
    <t>2017年
初预算数</t>
  </si>
  <si>
    <t>2017年
调整预算数</t>
  </si>
  <si>
    <t xml:space="preserve">    体制补助收入</t>
  </si>
  <si>
    <t xml:space="preserve">      单位：万元</t>
  </si>
  <si>
    <t>项目名称</t>
  </si>
  <si>
    <t>年初债务余额</t>
  </si>
  <si>
    <t>期末债务余额</t>
  </si>
  <si>
    <t>年度限额</t>
  </si>
  <si>
    <t>限额使用比例%</t>
  </si>
  <si>
    <t>一般债务</t>
  </si>
  <si>
    <t>专项债务</t>
  </si>
  <si>
    <t>科目
编码</t>
  </si>
  <si>
    <t>科目名称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</si>
  <si>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</si>
  <si>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</si>
  <si>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</si>
  <si>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</si>
  <si>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</si>
  <si>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</si>
  <si>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</si>
  <si>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</si>
  <si>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</si>
  <si>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</si>
  <si>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</si>
  <si>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</si>
  <si>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</si>
  <si>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</si>
  <si>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</si>
  <si>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</si>
  <si>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</si>
  <si>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</si>
  <si>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</si>
  <si>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</si>
  <si>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</si>
  <si>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</si>
  <si>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</si>
  <si>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</si>
  <si>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</si>
  <si>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</si>
  <si>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</si>
  <si>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</si>
  <si>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</si>
  <si>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</si>
  <si>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</si>
  <si>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</si>
  <si>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</si>
  <si>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</si>
  <si>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</si>
  <si>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</si>
  <si>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</si>
  <si>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</si>
  <si>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</si>
  <si>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</si>
  <si>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</si>
  <si>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</si>
  <si>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</si>
  <si>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</si>
  <si>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</si>
  <si>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</si>
  <si>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</si>
  <si>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</si>
  <si>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</si>
  <si>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</si>
  <si>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</si>
  <si>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</si>
  <si>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</si>
  <si>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</si>
  <si>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</si>
  <si>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</si>
  <si>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</si>
  <si>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</si>
  <si>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</si>
  <si>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</si>
  <si>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</si>
  <si>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</si>
  <si>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</si>
  <si>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</si>
  <si>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</si>
  <si>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</si>
  <si>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</si>
  <si>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</si>
  <si>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</si>
  <si>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</si>
  <si>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</si>
  <si>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</si>
  <si>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</si>
  <si>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</si>
  <si>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</si>
  <si>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</si>
  <si>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</si>
  <si>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</si>
  <si>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</si>
  <si>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</si>
  <si>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</si>
  <si>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</si>
  <si>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</si>
  <si>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</si>
  <si>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</si>
  <si>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</si>
  <si>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</si>
  <si>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</si>
  <si>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</si>
  <si>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</si>
  <si>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</si>
  <si>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</si>
  <si>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</si>
  <si>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</si>
  <si>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</si>
  <si>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</si>
  <si>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</si>
  <si>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</si>
  <si>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</si>
  <si>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</si>
  <si>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</si>
  <si>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</si>
  <si>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</si>
  <si>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</si>
  <si>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</si>
  <si>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</si>
  <si>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</si>
  <si>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</si>
  <si>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</si>
  <si>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</si>
  <si>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</si>
  <si>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</si>
  <si>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</si>
  <si>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</si>
  <si>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</si>
  <si>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</si>
  <si>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</si>
  <si>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</si>
  <si>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</si>
  <si>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</si>
  <si>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</si>
  <si>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</si>
  <si>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</si>
  <si>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</si>
  <si>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</si>
  <si>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</si>
  <si>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债务还本支出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</si>
  <si>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</si>
  <si>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</si>
  <si>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</si>
  <si>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</si>
  <si>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</si>
  <si>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</si>
  <si>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</si>
  <si>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</si>
  <si>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</si>
  <si>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</si>
  <si>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</si>
  <si>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</si>
  <si>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</si>
  <si>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</si>
  <si>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</si>
  <si>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</si>
  <si>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</si>
  <si>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</si>
  <si>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</si>
  <si>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</si>
  <si>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</si>
  <si>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</si>
  <si>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</si>
  <si>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</si>
  <si>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</si>
  <si>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</si>
  <si>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</si>
  <si>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</si>
  <si>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</si>
  <si>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</si>
  <si>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</si>
  <si>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</si>
  <si>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</si>
  <si>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</si>
  <si>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</si>
  <si>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</si>
  <si>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</si>
  <si>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</si>
  <si>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</si>
  <si>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</si>
  <si>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</si>
  <si>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</si>
  <si>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</si>
  <si>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</si>
  <si>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</si>
  <si>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</si>
  <si>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</si>
  <si>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</si>
  <si>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</si>
  <si>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</si>
  <si>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</si>
  <si>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</si>
  <si>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</si>
  <si>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</si>
  <si>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</si>
  <si>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</si>
  <si>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</si>
  <si>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</si>
  <si>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</si>
  <si>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</si>
  <si>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其中：一般公共预算基本支出</t>
  </si>
  <si>
    <t>2017年年初预算数</t>
  </si>
  <si>
    <t>2017年年度预算数</t>
  </si>
  <si>
    <t>2017年决算数</t>
  </si>
  <si>
    <t>比上年增减%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</si>
  <si>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</si>
  <si>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</si>
  <si>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</si>
  <si>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</si>
  <si>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</si>
  <si>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</si>
  <si>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</si>
  <si>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</si>
  <si>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</si>
  <si>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</si>
  <si>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</si>
  <si>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</si>
  <si>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</si>
  <si>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</si>
  <si>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</si>
  <si>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</si>
  <si>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</si>
  <si>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</si>
  <si>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</si>
  <si>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</si>
  <si>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</si>
  <si>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</si>
  <si>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</si>
  <si>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</si>
  <si>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</si>
  <si>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</si>
  <si>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</si>
  <si>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</si>
  <si>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</si>
  <si>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</si>
  <si>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</si>
  <si>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</si>
  <si>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</si>
  <si>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</si>
  <si>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</si>
  <si>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</si>
  <si>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</si>
  <si>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</si>
  <si>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</si>
  <si>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</si>
  <si>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</si>
  <si>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</si>
  <si>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</si>
  <si>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</si>
  <si>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</si>
  <si>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</si>
  <si>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</si>
  <si>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</si>
  <si>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</si>
  <si>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</si>
  <si>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</si>
  <si>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</si>
  <si>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</si>
  <si>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</si>
  <si>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</si>
  <si>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</si>
  <si>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</si>
  <si>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</si>
  <si>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</si>
  <si>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</si>
  <si>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</si>
  <si>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</si>
  <si>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</si>
  <si>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</si>
  <si>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</si>
  <si>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</si>
  <si>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</si>
  <si>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</si>
  <si>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</si>
  <si>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</si>
  <si>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</si>
  <si>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</si>
  <si>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</si>
  <si>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</si>
  <si>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</si>
  <si>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</si>
  <si>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</si>
  <si>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</si>
  <si>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</si>
  <si>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</si>
  <si>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</si>
  <si>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</si>
  <si>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</si>
  <si>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</si>
  <si>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</si>
  <si>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</si>
  <si>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</si>
  <si>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</si>
  <si>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</si>
  <si>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</si>
  <si>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</si>
  <si>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</si>
  <si>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</si>
  <si>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</si>
  <si>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</si>
  <si>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</si>
  <si>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</si>
  <si>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</si>
  <si>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</si>
  <si>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</si>
  <si>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</si>
  <si>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</si>
  <si>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</si>
  <si>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</si>
  <si>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</si>
  <si>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</si>
  <si>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</si>
  <si>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</si>
  <si>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</si>
  <si>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</si>
  <si>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</si>
  <si>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</si>
  <si>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</si>
  <si>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</si>
  <si>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</si>
  <si>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</si>
  <si>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</si>
  <si>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  其他外交管理事务支出</t>
  </si>
  <si>
    <t xml:space="preserve">    驻外使领馆(团、处)</t>
  </si>
  <si>
    <t xml:space="preserve">    其他驻外机构支出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</si>
  <si>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</si>
  <si>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</si>
  <si>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</si>
  <si>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</si>
  <si>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</si>
  <si>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</si>
  <si>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</si>
  <si>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</si>
  <si>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</si>
  <si>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</si>
  <si>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</si>
  <si>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</si>
  <si>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</si>
  <si>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</si>
  <si>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</si>
  <si>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</si>
  <si>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</si>
  <si>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</si>
  <si>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</si>
  <si>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</si>
  <si>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</si>
  <si>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</si>
  <si>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</si>
  <si>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</si>
  <si>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</si>
  <si>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</si>
  <si>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</si>
  <si>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</si>
  <si>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</si>
  <si>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</si>
  <si>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</si>
  <si>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</si>
  <si>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</si>
  <si>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</si>
  <si>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</si>
  <si>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</si>
  <si>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</si>
  <si>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</si>
  <si>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</si>
  <si>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</si>
  <si>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</si>
  <si>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</si>
  <si>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</si>
  <si>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</si>
  <si>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</si>
  <si>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</si>
  <si>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</si>
  <si>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</si>
  <si>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</si>
  <si>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</si>
  <si>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</si>
  <si>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</si>
  <si>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</si>
  <si>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</si>
  <si>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</si>
  <si>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</si>
  <si>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</si>
  <si>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</si>
  <si>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</si>
  <si>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</si>
  <si>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</si>
  <si>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</si>
  <si>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</si>
  <si>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</si>
  <si>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</si>
  <si>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</si>
  <si>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</si>
  <si>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</si>
  <si>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</si>
  <si>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</si>
  <si>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</si>
  <si>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</si>
  <si>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</si>
  <si>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</si>
  <si>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</si>
  <si>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</si>
  <si>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</si>
  <si>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</si>
  <si>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</si>
  <si>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</si>
  <si>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</si>
  <si>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</si>
  <si>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</si>
  <si>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</si>
  <si>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</si>
  <si>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</si>
  <si>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</si>
  <si>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</si>
  <si>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</si>
  <si>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</si>
  <si>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</si>
  <si>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</si>
  <si>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</si>
  <si>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</si>
  <si>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</si>
  <si>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</si>
  <si>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</si>
  <si>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</si>
  <si>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</si>
  <si>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</si>
  <si>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</si>
  <si>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</si>
  <si>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</si>
  <si>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</si>
  <si>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</si>
  <si>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</si>
  <si>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</si>
  <si>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</si>
  <si>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</si>
  <si>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</si>
  <si>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</si>
  <si>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</si>
  <si>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</si>
  <si>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</si>
  <si>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</si>
  <si>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</si>
  <si>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</si>
  <si>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</si>
  <si>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</si>
  <si>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</si>
  <si>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</si>
  <si>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</si>
  <si>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</si>
  <si>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</si>
  <si>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</si>
  <si>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</si>
  <si>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</si>
  <si>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</si>
  <si>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</si>
  <si>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</si>
  <si>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</si>
  <si>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</si>
  <si>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</si>
  <si>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</si>
  <si>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</si>
  <si>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</si>
  <si>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</si>
  <si>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</si>
  <si>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</si>
  <si>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</si>
  <si>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</si>
  <si>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</si>
  <si>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</si>
  <si>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</si>
  <si>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</si>
  <si>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</si>
  <si>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</si>
  <si>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</si>
  <si>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</si>
  <si>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</si>
  <si>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</si>
  <si>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</si>
  <si>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</si>
  <si>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</si>
  <si>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</si>
  <si>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</si>
  <si>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</si>
  <si>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</si>
  <si>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</si>
  <si>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</si>
  <si>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</si>
  <si>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</si>
  <si>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</si>
  <si>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</si>
  <si>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</si>
  <si>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</si>
  <si>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</si>
  <si>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</si>
  <si>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</si>
  <si>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</si>
  <si>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</si>
  <si>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</si>
  <si>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</si>
  <si>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</si>
  <si>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</si>
  <si>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</si>
  <si>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</si>
  <si>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</si>
  <si>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</si>
  <si>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</si>
  <si>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</si>
  <si>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</si>
  <si>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</si>
  <si>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</si>
  <si>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</si>
  <si>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</si>
  <si>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</si>
  <si>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</si>
  <si>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</si>
  <si>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</si>
  <si>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</si>
  <si>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</si>
  <si>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</si>
  <si>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</si>
  <si>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</si>
  <si>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</si>
  <si>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</si>
  <si>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</si>
  <si>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</si>
  <si>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</si>
  <si>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</si>
  <si>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</si>
  <si>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</si>
  <si>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</si>
  <si>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</si>
  <si>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</si>
  <si>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</si>
  <si>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</si>
  <si>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</si>
  <si>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</si>
  <si>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</si>
  <si>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</si>
  <si>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</si>
  <si>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</si>
  <si>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</si>
  <si>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</si>
  <si>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</si>
  <si>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</si>
  <si>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</si>
  <si>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</si>
  <si>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</si>
  <si>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</si>
  <si>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</si>
  <si>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</si>
  <si>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</si>
  <si>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</si>
  <si>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</si>
  <si>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</si>
  <si>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</si>
  <si>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</si>
  <si>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</si>
  <si>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</si>
  <si>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</si>
  <si>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</si>
  <si>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</si>
  <si>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</si>
  <si>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</si>
  <si>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</si>
  <si>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</si>
  <si>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用一般公共预算补充基金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</si>
  <si>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</si>
  <si>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</si>
  <si>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</si>
  <si>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</si>
  <si>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</si>
  <si>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</si>
  <si>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</si>
  <si>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</si>
  <si>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</si>
  <si>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</si>
  <si>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</si>
  <si>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</si>
  <si>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</si>
  <si>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</si>
  <si>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</si>
  <si>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</si>
  <si>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</si>
  <si>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</si>
  <si>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</si>
  <si>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</si>
  <si>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</si>
  <si>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</si>
  <si>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</si>
  <si>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</si>
  <si>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</si>
  <si>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</si>
  <si>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</si>
  <si>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</si>
  <si>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</si>
  <si>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</si>
  <si>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</si>
  <si>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</si>
  <si>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</si>
  <si>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</si>
  <si>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</si>
  <si>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</si>
  <si>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</si>
  <si>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</si>
  <si>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</si>
  <si>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</si>
  <si>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</si>
  <si>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</si>
  <si>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</si>
  <si>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</si>
  <si>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</si>
  <si>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</si>
  <si>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</si>
  <si>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</si>
  <si>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</si>
  <si>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</si>
  <si>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</si>
  <si>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</si>
  <si>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</si>
  <si>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</si>
  <si>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</si>
  <si>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</si>
  <si>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</si>
  <si>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</si>
  <si>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</si>
  <si>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</si>
  <si>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</si>
  <si>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</si>
  <si>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</si>
  <si>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</si>
  <si>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</si>
  <si>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</si>
  <si>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</si>
  <si>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</si>
  <si>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</si>
  <si>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</si>
  <si>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</si>
  <si>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</si>
  <si>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</si>
  <si>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</si>
  <si>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</si>
  <si>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</si>
  <si>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</si>
  <si>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</si>
  <si>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</si>
  <si>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</si>
  <si>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</si>
  <si>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</si>
  <si>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</si>
  <si>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</si>
  <si>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</si>
  <si>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</si>
  <si>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</si>
  <si>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</si>
  <si>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</si>
  <si>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</si>
  <si>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</si>
  <si>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</si>
  <si>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</si>
  <si>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</si>
  <si>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</si>
  <si>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</si>
  <si>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</si>
  <si>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</si>
  <si>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</si>
  <si>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</si>
  <si>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</si>
  <si>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</si>
  <si>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</si>
  <si>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</si>
  <si>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</si>
  <si>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</si>
  <si>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</si>
  <si>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</si>
  <si>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</si>
  <si>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</si>
  <si>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</si>
  <si>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</si>
  <si>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</si>
  <si>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</si>
  <si>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</si>
  <si>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</si>
  <si>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</si>
  <si>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</si>
  <si>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</si>
  <si>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</si>
  <si>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</si>
  <si>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</si>
  <si>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</si>
  <si>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</si>
  <si>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</si>
  <si>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</si>
  <si>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</si>
  <si>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</si>
  <si>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</si>
  <si>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</si>
  <si>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</si>
  <si>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</si>
  <si>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</si>
  <si>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</si>
  <si>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</si>
  <si>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</si>
  <si>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</si>
  <si>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</si>
  <si>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</si>
  <si>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</si>
  <si>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</si>
  <si>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</si>
  <si>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</si>
  <si>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</si>
  <si>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</si>
  <si>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</si>
  <si>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</si>
  <si>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</si>
  <si>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</si>
  <si>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</si>
  <si>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</si>
  <si>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</si>
  <si>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</si>
  <si>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</si>
  <si>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</si>
  <si>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</si>
  <si>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</si>
  <si>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</si>
  <si>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</si>
  <si>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</si>
  <si>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</si>
  <si>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</si>
  <si>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</si>
  <si>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</si>
  <si>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</si>
  <si>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</si>
  <si>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</si>
  <si>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</si>
  <si>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</si>
  <si>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</si>
  <si>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</si>
  <si>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</si>
  <si>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</si>
  <si>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</si>
  <si>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</si>
  <si>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</si>
  <si>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</si>
  <si>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</si>
  <si>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</si>
  <si>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</si>
  <si>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</si>
  <si>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</si>
  <si>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</si>
  <si>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</si>
  <si>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</si>
  <si>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</si>
  <si>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</si>
  <si>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</si>
  <si>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</si>
  <si>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</si>
  <si>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</si>
  <si>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</si>
  <si>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</si>
  <si>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</si>
  <si>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</si>
  <si>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</si>
  <si>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</si>
  <si>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</si>
  <si>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</si>
  <si>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</si>
  <si>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</si>
  <si>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</si>
  <si>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</si>
  <si>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</si>
  <si>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</si>
  <si>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</si>
  <si>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</si>
  <si>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</si>
  <si>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</si>
  <si>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</si>
  <si>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</si>
  <si>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</si>
  <si>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</si>
  <si>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</si>
  <si>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</si>
  <si>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</si>
  <si>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</si>
  <si>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</si>
  <si>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</si>
  <si>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</si>
  <si>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</si>
  <si>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</si>
  <si>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</si>
  <si>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</si>
  <si>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</si>
  <si>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</si>
  <si>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</si>
  <si>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</si>
  <si>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</si>
  <si>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</si>
  <si>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</si>
  <si>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</si>
  <si>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</si>
  <si>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</si>
  <si>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</si>
  <si>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</si>
  <si>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</si>
  <si>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</si>
  <si>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</si>
  <si>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</si>
  <si>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</si>
  <si>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</si>
  <si>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</si>
  <si>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</si>
  <si>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</si>
  <si>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</si>
  <si>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</si>
  <si>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</si>
  <si>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</si>
  <si>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</si>
  <si>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</si>
  <si>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</si>
  <si>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</si>
  <si>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</si>
  <si>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</si>
  <si>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</si>
  <si>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</si>
  <si>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</si>
  <si>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</si>
  <si>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</si>
  <si>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</si>
  <si>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</si>
  <si>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</si>
  <si>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</si>
  <si>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</si>
  <si>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</si>
  <si>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</si>
  <si>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</si>
  <si>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</si>
  <si>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</si>
  <si>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</si>
  <si>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</si>
  <si>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</si>
  <si>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</si>
  <si>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</si>
  <si>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</si>
  <si>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</si>
  <si>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</si>
  <si>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</si>
  <si>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</si>
  <si>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</si>
  <si>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</si>
  <si>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</si>
  <si>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</si>
  <si>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</si>
  <si>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</si>
  <si>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</si>
  <si>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</si>
  <si>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</si>
  <si>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</si>
  <si>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</si>
  <si>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</si>
  <si>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</si>
  <si>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</si>
  <si>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</si>
  <si>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</si>
  <si>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</si>
  <si>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</si>
  <si>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</si>
  <si>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</si>
  <si>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</si>
  <si>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</si>
  <si>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</si>
  <si>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</si>
  <si>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</si>
  <si>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</si>
  <si>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</si>
  <si>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</si>
  <si>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</si>
  <si>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</si>
  <si>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</si>
  <si>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</si>
  <si>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</si>
  <si>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</si>
  <si>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</si>
  <si>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</si>
  <si>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</si>
  <si>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</si>
  <si>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</si>
  <si>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</si>
  <si>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</si>
  <si>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</si>
  <si>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</si>
  <si>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</si>
  <si>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</si>
  <si>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</si>
  <si>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</si>
  <si>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</si>
  <si>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</si>
  <si>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</si>
  <si>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</si>
  <si>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</si>
  <si>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</si>
  <si>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</si>
  <si>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</si>
  <si>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</si>
  <si>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</si>
  <si>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</si>
  <si>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</si>
  <si>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</si>
  <si>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</si>
  <si>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</si>
  <si>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</si>
  <si>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</si>
  <si>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</si>
  <si>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</si>
  <si>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</si>
  <si>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</si>
  <si>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</si>
  <si>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</si>
  <si>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</si>
  <si>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</si>
  <si>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</si>
  <si>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</si>
  <si>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</si>
  <si>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</si>
  <si>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</si>
  <si>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</si>
  <si>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</si>
  <si>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</si>
  <si>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</si>
  <si>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</si>
  <si>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</si>
  <si>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</si>
  <si>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</si>
  <si>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</si>
  <si>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</si>
  <si>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</si>
  <si>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</si>
  <si>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</si>
  <si>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</si>
  <si>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</si>
  <si>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</si>
  <si>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</si>
  <si>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</si>
  <si>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</si>
  <si>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</si>
  <si>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</si>
  <si>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</si>
  <si>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</si>
  <si>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</si>
  <si>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</si>
  <si>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</si>
  <si>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</si>
  <si>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</si>
  <si>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</si>
  <si>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</si>
  <si>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</si>
  <si>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</si>
  <si>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</si>
  <si>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</si>
  <si>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</si>
  <si>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</si>
  <si>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</si>
  <si>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</si>
  <si>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</si>
  <si>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</si>
  <si>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</si>
  <si>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</si>
  <si>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</si>
  <si>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</si>
  <si>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</si>
  <si>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</si>
  <si>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</si>
  <si>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</si>
  <si>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</si>
  <si>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</si>
  <si>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</si>
  <si>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</si>
  <si>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</si>
  <si>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</si>
  <si>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</si>
  <si>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</si>
  <si>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</si>
  <si>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</si>
  <si>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</si>
  <si>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</si>
  <si>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</si>
  <si>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</si>
  <si>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</si>
  <si>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</si>
  <si>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</si>
  <si>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</si>
  <si>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</si>
  <si>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</si>
  <si>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</si>
  <si>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</si>
  <si>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</si>
  <si>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</si>
  <si>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</si>
  <si>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</si>
  <si>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</si>
  <si>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</si>
  <si>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</si>
  <si>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</si>
  <si>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</si>
  <si>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</si>
  <si>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</si>
  <si>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</si>
  <si>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</si>
  <si>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</si>
  <si>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</si>
  <si>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</si>
  <si>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</si>
  <si>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</si>
  <si>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</si>
  <si>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</si>
  <si>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</si>
  <si>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</si>
  <si>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</si>
  <si>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</si>
  <si>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</si>
  <si>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</si>
  <si>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</si>
  <si>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</si>
  <si>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</si>
  <si>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</si>
  <si>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</si>
  <si>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</si>
  <si>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</si>
  <si>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</si>
  <si>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</si>
  <si>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</si>
  <si>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</si>
  <si>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</si>
  <si>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</si>
  <si>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</si>
  <si>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</si>
  <si>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</si>
  <si>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</si>
  <si>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</si>
  <si>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</si>
  <si>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</si>
  <si>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</si>
  <si>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</si>
  <si>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</si>
  <si>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</si>
  <si>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</si>
  <si>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</si>
  <si>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</si>
  <si>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</si>
  <si>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</si>
  <si>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</si>
  <si>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</si>
  <si>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</si>
  <si>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</si>
  <si>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</si>
  <si>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</si>
  <si>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</si>
  <si>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</si>
  <si>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</si>
  <si>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</si>
  <si>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</si>
  <si>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</si>
  <si>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</si>
  <si>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</si>
  <si>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</si>
  <si>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</si>
  <si>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</si>
  <si>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</si>
  <si>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</si>
  <si>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</si>
  <si>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</si>
  <si>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</si>
  <si>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</si>
  <si>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</si>
  <si>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</si>
  <si>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</si>
  <si>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</si>
  <si>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</si>
  <si>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</si>
  <si>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</si>
  <si>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</si>
  <si>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</si>
  <si>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</si>
  <si>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</si>
  <si>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</si>
  <si>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</si>
  <si>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</si>
  <si>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</si>
  <si>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</si>
  <si>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</si>
  <si>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</si>
  <si>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</si>
  <si>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</si>
  <si>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</si>
  <si>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</si>
  <si>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</si>
  <si>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</si>
  <si>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</si>
  <si>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</si>
  <si>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</si>
  <si>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</si>
  <si>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</si>
  <si>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</si>
  <si>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</si>
  <si>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</si>
  <si>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</si>
  <si>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</si>
  <si>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</si>
  <si>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</si>
  <si>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</si>
  <si>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附件</t>
  </si>
  <si>
    <t xml:space="preserve">                                柳城县财政局编制</t>
  </si>
  <si>
    <t>表一    2017年柳城县一般公共预算收支决算总表</t>
  </si>
  <si>
    <t>表二    2017年柳城县一般公共预算收入决算明细表</t>
  </si>
  <si>
    <t>表五    2017年柳城县一般公共预算(基本)支出经济分类决算表</t>
  </si>
  <si>
    <r>
      <t>表四：</t>
    </r>
    <r>
      <rPr>
        <b/>
        <sz val="22"/>
        <rFont val="Times New Roman"/>
        <family val="1"/>
      </rPr>
      <t>2017</t>
    </r>
    <r>
      <rPr>
        <b/>
        <sz val="22"/>
        <rFont val="宋体"/>
        <family val="0"/>
      </rPr>
      <t>年柳城县一般公共预算本级支出决算明细表</t>
    </r>
  </si>
  <si>
    <t>表四    2017年柳城县一般公共预算本级支出决算明细表</t>
  </si>
  <si>
    <t>表三    2017年柳城县一般公共预算支出决算明细表</t>
  </si>
  <si>
    <t>表五：2017年柳城县一般公共预算(基本)支出经济分类决算表</t>
  </si>
  <si>
    <r>
      <t>表六：</t>
    </r>
    <r>
      <rPr>
        <b/>
        <sz val="20"/>
        <rFont val="Times New Roman"/>
        <family val="1"/>
      </rPr>
      <t>2017</t>
    </r>
    <r>
      <rPr>
        <b/>
        <sz val="20"/>
        <rFont val="宋体"/>
        <family val="0"/>
      </rPr>
      <t>年柳城县一般公共预算税收返还和转移支付决算表</t>
    </r>
  </si>
  <si>
    <t xml:space="preserve">一、上解上级支出                         </t>
  </si>
  <si>
    <t>二、补助下级支出</t>
  </si>
  <si>
    <t xml:space="preserve">一、上级补助收入              </t>
  </si>
  <si>
    <t>二、债务转贷收入</t>
  </si>
  <si>
    <t>三、下级上解收入</t>
  </si>
  <si>
    <t>四、上年结余收入</t>
  </si>
  <si>
    <t xml:space="preserve">五、调入预算稳定调节基金     </t>
  </si>
  <si>
    <t xml:space="preserve">六、调入资金     </t>
  </si>
  <si>
    <t xml:space="preserve">三、债务还本支出  </t>
  </si>
  <si>
    <t>四、调出资金</t>
  </si>
  <si>
    <t>五、增设预算周转金</t>
  </si>
  <si>
    <t>六、补充预算稳定调节基金</t>
  </si>
  <si>
    <t>七、债券转贷支出</t>
  </si>
  <si>
    <t xml:space="preserve">八、年终滚存结余 </t>
  </si>
  <si>
    <r>
      <t>表七：</t>
    </r>
    <r>
      <rPr>
        <b/>
        <sz val="22"/>
        <rFont val="Times New Roman"/>
        <family val="1"/>
      </rPr>
      <t>2017</t>
    </r>
    <r>
      <rPr>
        <b/>
        <sz val="22"/>
        <rFont val="宋体"/>
        <family val="0"/>
      </rPr>
      <t>年柳城县政府性基金预算收入决算表</t>
    </r>
  </si>
  <si>
    <r>
      <t>表九：</t>
    </r>
    <r>
      <rPr>
        <b/>
        <sz val="22"/>
        <rFont val="Times New Roman"/>
        <family val="1"/>
      </rPr>
      <t>2017</t>
    </r>
    <r>
      <rPr>
        <b/>
        <sz val="22"/>
        <rFont val="宋体"/>
        <family val="0"/>
      </rPr>
      <t>年柳城县政府性基金转移支出决算表</t>
    </r>
  </si>
  <si>
    <t>2017年年初
预算数</t>
  </si>
  <si>
    <t>2017年年初
预算数</t>
  </si>
  <si>
    <t>单位：万元</t>
  </si>
  <si>
    <t>表十二：2017年柳城县社会保险基金收入决算表</t>
  </si>
  <si>
    <t>单位：万元</t>
  </si>
  <si>
    <t>表十：2017年柳城县国有资本经营收入决算表</t>
  </si>
  <si>
    <t>表十五：2017年柳城县政府专项债务限额和余额情况决算表</t>
  </si>
  <si>
    <t>表十四：2017年柳城县政府一般债务限额和余额情况决算表</t>
  </si>
  <si>
    <t>表六    2017年柳城县一般公共预算税收返还和转移支付决算表</t>
  </si>
  <si>
    <t>表七    2017年柳城县政府性基金预算收入决算表</t>
  </si>
  <si>
    <t>表八：2017年柳城县政府性基金预算支出决算表</t>
  </si>
  <si>
    <t>表八    2017年柳城县政府性基金预算支出决算表</t>
  </si>
  <si>
    <t>表九    2017年柳城县政府性基金转移支出决算表</t>
  </si>
  <si>
    <t>表十    2017年柳城县国有资本经营收入决算表</t>
  </si>
  <si>
    <t>表十一：2017年柳城县国有资本经营支出决算表</t>
  </si>
  <si>
    <t>表十一  2017年柳城县国有资本经营支出决算表</t>
  </si>
  <si>
    <t>表十三：2017年柳城县社会保险基金支出决算表</t>
  </si>
  <si>
    <t>表十二  2017年柳城县社会保险基金收入决算表</t>
  </si>
  <si>
    <t>表十三  2017年柳城县社会保险基金支出决算表</t>
  </si>
  <si>
    <t>表十五  2017年柳城县政府专项债务限额和余额情况决算表</t>
  </si>
  <si>
    <t>表十四  2017年柳城县政府一般债务限额和余额情况决算表</t>
  </si>
  <si>
    <t>2017年柳城县财政收支决算（草案）</t>
  </si>
  <si>
    <t xml:space="preserve">                                  二○一八年七月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</si>
</sst>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_);[Red]\(#,##0\)"/>
    <numFmt numFmtId="186" formatCode="0.00_);[Red]\(0.00\)"/>
    <numFmt numFmtId="187" formatCode="#,##0.000"/>
    <numFmt numFmtId="188" formatCode="#,##0_ "/>
    <numFmt numFmtId="189" formatCode="#,##0.00_ "/>
    <numFmt numFmtId="190" formatCode="0.0_);[Red]\(0.0\)"/>
  </numFmts>
  <fonts count="4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22"/>
      <name val="Times New Roman"/>
      <family val="1"/>
    </font>
    <font>
      <sz val="9"/>
      <name val="宋体"/>
      <family val="0"/>
    </font>
    <font>
      <b/>
      <sz val="12"/>
      <name val="黑体"/>
      <family val="3"/>
    </font>
    <font>
      <b/>
      <sz val="18"/>
      <name val="黑体"/>
      <family val="3"/>
    </font>
    <font>
      <sz val="16"/>
      <name val="仿宋_GB2312"/>
      <family val="3"/>
    </font>
    <font>
      <sz val="14"/>
      <name val="仿宋_GB2312"/>
      <family val="3"/>
    </font>
    <font>
      <sz val="28"/>
      <name val="方正小标宋简体"/>
      <family val="4"/>
    </font>
    <font>
      <sz val="18"/>
      <name val="仿宋_GB2312"/>
      <family val="3"/>
    </font>
    <font>
      <sz val="18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0" fillId="0" borderId="0">
      <alignment/>
      <protection/>
    </xf>
    <xf numFmtId="0" fontId="16" fillId="0" borderId="0">
      <alignment/>
      <protection/>
    </xf>
    <xf numFmtId="0" fontId="2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7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24" borderId="13" xfId="0" applyNumberFormat="1" applyFont="1" applyFill="1" applyBorder="1" applyAlignment="1">
      <alignment vertical="center"/>
    </xf>
    <xf numFmtId="3" fontId="3" fillId="24" borderId="13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3" fontId="4" fillId="24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24" borderId="13" xfId="0" applyNumberFormat="1" applyFont="1" applyFill="1" applyBorder="1" applyAlignment="1" applyProtection="1">
      <alignment horizontal="center" vertical="center"/>
      <protection/>
    </xf>
    <xf numFmtId="3" fontId="4" fillId="24" borderId="1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>
      <alignment/>
    </xf>
    <xf numFmtId="1" fontId="5" fillId="24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Border="1" applyAlignment="1">
      <alignment horizontal="centerContinuous" vertical="top"/>
    </xf>
    <xf numFmtId="3" fontId="5" fillId="24" borderId="13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>
      <alignment vertical="top"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3" fontId="5" fillId="0" borderId="13" xfId="0" applyNumberFormat="1" applyFont="1" applyFill="1" applyBorder="1" applyAlignment="1" applyProtection="1">
      <alignment horizontal="left" vertical="center" indent="1"/>
      <protection/>
    </xf>
    <xf numFmtId="3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" fontId="5" fillId="0" borderId="13" xfId="0" applyNumberFormat="1" applyFont="1" applyFill="1" applyBorder="1" applyAlignment="1">
      <alignment horizontal="left" vertical="center" indent="1"/>
    </xf>
    <xf numFmtId="0" fontId="5" fillId="0" borderId="13" xfId="0" applyNumberFormat="1" applyFont="1" applyFill="1" applyBorder="1" applyAlignment="1" applyProtection="1">
      <alignment horizontal="left" vertical="center" indent="1"/>
      <protection/>
    </xf>
    <xf numFmtId="3" fontId="5" fillId="0" borderId="10" xfId="0" applyNumberFormat="1" applyFont="1" applyFill="1" applyBorder="1" applyAlignment="1" applyProtection="1">
      <alignment horizontal="left" vertical="center" indent="1"/>
      <protection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right"/>
    </xf>
    <xf numFmtId="49" fontId="3" fillId="0" borderId="13" xfId="41" applyNumberFormat="1" applyFont="1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3" xfId="41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vertical="center"/>
    </xf>
    <xf numFmtId="188" fontId="3" fillId="24" borderId="13" xfId="0" applyNumberFormat="1" applyFont="1" applyFill="1" applyBorder="1" applyAlignment="1" applyProtection="1">
      <alignment horizontal="right" vertical="center"/>
      <protection/>
    </xf>
    <xf numFmtId="188" fontId="3" fillId="25" borderId="13" xfId="0" applyNumberFormat="1" applyFont="1" applyFill="1" applyBorder="1" applyAlignment="1" applyProtection="1">
      <alignment horizontal="right" vertical="center"/>
      <protection/>
    </xf>
    <xf numFmtId="189" fontId="5" fillId="24" borderId="13" xfId="0" applyNumberFormat="1" applyFont="1" applyFill="1" applyBorder="1" applyAlignment="1">
      <alignment horizontal="right" vertical="center" wrapText="1"/>
    </xf>
    <xf numFmtId="188" fontId="3" fillId="0" borderId="13" xfId="51" applyNumberFormat="1" applyFont="1" applyFill="1" applyBorder="1" applyAlignment="1">
      <alignment horizontal="right" vertical="center"/>
    </xf>
    <xf numFmtId="188" fontId="3" fillId="0" borderId="13" xfId="0" applyNumberFormat="1" applyFont="1" applyFill="1" applyBorder="1" applyAlignment="1" applyProtection="1">
      <alignment horizontal="right" vertical="center"/>
      <protection/>
    </xf>
    <xf numFmtId="188" fontId="3" fillId="24" borderId="10" xfId="0" applyNumberFormat="1" applyFont="1" applyFill="1" applyBorder="1" applyAlignment="1" applyProtection="1">
      <alignment horizontal="right" vertical="center"/>
      <protection/>
    </xf>
    <xf numFmtId="188" fontId="3" fillId="0" borderId="13" xfId="51" applyNumberFormat="1" applyFont="1" applyFill="1" applyBorder="1" applyAlignment="1">
      <alignment horizontal="right"/>
    </xf>
    <xf numFmtId="189" fontId="5" fillId="0" borderId="13" xfId="0" applyNumberFormat="1" applyFont="1" applyFill="1" applyBorder="1" applyAlignment="1">
      <alignment horizontal="right" vertical="center" wrapText="1"/>
    </xf>
    <xf numFmtId="188" fontId="0" fillId="0" borderId="0" xfId="0" applyNumberFormat="1" applyFont="1" applyFill="1" applyAlignment="1">
      <alignment/>
    </xf>
    <xf numFmtId="188" fontId="3" fillId="0" borderId="0" xfId="0" applyNumberFormat="1" applyFont="1" applyFill="1" applyBorder="1" applyAlignment="1">
      <alignment vertical="center"/>
    </xf>
    <xf numFmtId="189" fontId="5" fillId="24" borderId="13" xfId="0" applyNumberFormat="1" applyFont="1" applyFill="1" applyBorder="1" applyAlignment="1">
      <alignment horizontal="right" vertical="center"/>
    </xf>
    <xf numFmtId="188" fontId="3" fillId="0" borderId="13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9" fontId="3" fillId="0" borderId="13" xfId="0" applyNumberFormat="1" applyFont="1" applyFill="1" applyBorder="1" applyAlignment="1">
      <alignment horizontal="right" vertical="center"/>
    </xf>
    <xf numFmtId="188" fontId="3" fillId="0" borderId="13" xfId="51" applyNumberFormat="1" applyFont="1" applyFill="1" applyBorder="1" applyAlignment="1">
      <alignment vertical="center"/>
    </xf>
    <xf numFmtId="188" fontId="3" fillId="0" borderId="13" xfId="0" applyNumberFormat="1" applyFont="1" applyFill="1" applyBorder="1" applyAlignment="1">
      <alignment horizontal="right" vertical="center" wrapText="1"/>
    </xf>
    <xf numFmtId="188" fontId="3" fillId="0" borderId="13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88" fontId="3" fillId="0" borderId="13" xfId="0" applyNumberFormat="1" applyFont="1" applyFill="1" applyBorder="1" applyAlignment="1" applyProtection="1">
      <alignment vertical="center"/>
      <protection/>
    </xf>
    <xf numFmtId="188" fontId="3" fillId="24" borderId="13" xfId="51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 applyProtection="1">
      <alignment vertical="center"/>
      <protection/>
    </xf>
    <xf numFmtId="188" fontId="5" fillId="0" borderId="13" xfId="0" applyNumberFormat="1" applyFont="1" applyFill="1" applyBorder="1" applyAlignment="1">
      <alignment/>
    </xf>
    <xf numFmtId="188" fontId="5" fillId="0" borderId="10" xfId="0" applyNumberFormat="1" applyFont="1" applyFill="1" applyBorder="1" applyAlignment="1" applyProtection="1">
      <alignment vertical="center"/>
      <protection/>
    </xf>
    <xf numFmtId="41" fontId="3" fillId="0" borderId="13" xfId="51" applyNumberFormat="1" applyFont="1" applyFill="1" applyBorder="1" applyAlignment="1" applyProtection="1">
      <alignment vertical="center"/>
      <protection/>
    </xf>
    <xf numFmtId="41" fontId="3" fillId="0" borderId="13" xfId="51" applyNumberFormat="1" applyFont="1" applyFill="1" applyBorder="1" applyAlignment="1" applyProtection="1">
      <alignment vertical="center" wrapText="1"/>
      <protection/>
    </xf>
    <xf numFmtId="189" fontId="3" fillId="0" borderId="13" xfId="0" applyNumberFormat="1" applyFont="1" applyFill="1" applyBorder="1" applyAlignment="1">
      <alignment horizontal="right" vertical="center" wrapText="1"/>
    </xf>
    <xf numFmtId="188" fontId="3" fillId="0" borderId="0" xfId="0" applyNumberFormat="1" applyFont="1" applyFill="1" applyAlignment="1">
      <alignment/>
    </xf>
    <xf numFmtId="3" fontId="3" fillId="0" borderId="1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24" borderId="13" xfId="0" applyNumberFormat="1" applyFont="1" applyFill="1" applyBorder="1" applyAlignment="1">
      <alignment horizontal="right" vertical="center"/>
    </xf>
    <xf numFmtId="3" fontId="4" fillId="24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/>
    </xf>
    <xf numFmtId="0" fontId="8" fillId="0" borderId="0" xfId="40" applyFont="1">
      <alignment/>
      <protection/>
    </xf>
    <xf numFmtId="190" fontId="8" fillId="0" borderId="0" xfId="40" applyNumberFormat="1" applyFont="1" applyAlignment="1">
      <alignment horizontal="right" vertical="center"/>
      <protection/>
    </xf>
    <xf numFmtId="0" fontId="32" fillId="0" borderId="13" xfId="40" applyFont="1" applyBorder="1" applyAlignment="1">
      <alignment horizontal="center" vertical="center"/>
      <protection/>
    </xf>
    <xf numFmtId="190" fontId="32" fillId="0" borderId="13" xfId="40" applyNumberFormat="1" applyFont="1" applyBorder="1" applyAlignment="1">
      <alignment horizontal="center" vertical="center"/>
      <protection/>
    </xf>
    <xf numFmtId="0" fontId="8" fillId="0" borderId="13" xfId="40" applyFont="1" applyBorder="1" applyAlignment="1">
      <alignment horizontal="center" vertical="center"/>
      <protection/>
    </xf>
    <xf numFmtId="188" fontId="8" fillId="0" borderId="13" xfId="40" applyNumberFormat="1" applyFont="1" applyBorder="1" applyAlignment="1">
      <alignment horizontal="center" vertical="center"/>
      <protection/>
    </xf>
    <xf numFmtId="10" fontId="8" fillId="0" borderId="13" xfId="40" applyNumberFormat="1" applyFont="1" applyBorder="1" applyAlignment="1">
      <alignment horizontal="center" vertical="center"/>
      <protection/>
    </xf>
    <xf numFmtId="10" fontId="0" fillId="0" borderId="0" xfId="0" applyNumberFormat="1" applyAlignment="1">
      <alignment vertical="center"/>
    </xf>
    <xf numFmtId="1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4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57" fontId="37" fillId="0" borderId="0" xfId="0" applyNumberFormat="1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top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40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B1012020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C10" sqref="C10:K10"/>
    </sheetView>
  </sheetViews>
  <sheetFormatPr defaultColWidth="9.00390625" defaultRowHeight="14.25"/>
  <sheetData>
    <row r="1" spans="1:12" ht="20.25">
      <c r="A1" s="126" t="s">
        <v>1619</v>
      </c>
      <c r="B1" s="126"/>
      <c r="C1" s="126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8.75">
      <c r="A2" s="123"/>
      <c r="B2" s="123"/>
      <c r="C2" s="123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36.75">
      <c r="A3" s="127" t="s">
        <v>1666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9" spans="3:11" ht="22.5">
      <c r="C9" s="128" t="s">
        <v>1620</v>
      </c>
      <c r="D9" s="128"/>
      <c r="E9" s="128"/>
      <c r="F9" s="128"/>
      <c r="G9" s="128"/>
      <c r="H9" s="128"/>
      <c r="I9" s="128"/>
      <c r="J9" s="128"/>
      <c r="K9" s="128"/>
    </row>
    <row r="10" spans="3:11" ht="22.5">
      <c r="C10" s="129" t="s">
        <v>1667</v>
      </c>
      <c r="D10" s="129"/>
      <c r="E10" s="129"/>
      <c r="F10" s="129"/>
      <c r="G10" s="129"/>
      <c r="H10" s="129"/>
      <c r="I10" s="129"/>
      <c r="J10" s="129"/>
      <c r="K10" s="129"/>
    </row>
  </sheetData>
  <mergeCells count="4">
    <mergeCell ref="A1:C1"/>
    <mergeCell ref="A3:L3"/>
    <mergeCell ref="C9:K9"/>
    <mergeCell ref="C10:K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:E1"/>
    </sheetView>
  </sheetViews>
  <sheetFormatPr defaultColWidth="8.75390625" defaultRowHeight="14.25"/>
  <cols>
    <col min="1" max="1" width="56.25390625" style="3" customWidth="1"/>
    <col min="2" max="2" width="13.75390625" style="3" customWidth="1"/>
    <col min="3" max="3" width="12.75390625" style="3" customWidth="1"/>
    <col min="4" max="4" width="13.625" style="3" customWidth="1"/>
    <col min="5" max="5" width="13.75390625" style="28" customWidth="1"/>
    <col min="6" max="16384" width="8.75390625" style="3" customWidth="1"/>
  </cols>
  <sheetData>
    <row r="1" spans="1:5" ht="25.5" customHeight="1">
      <c r="A1" s="141" t="s">
        <v>1655</v>
      </c>
      <c r="B1" s="141"/>
      <c r="C1" s="141"/>
      <c r="D1" s="141"/>
      <c r="E1" s="141"/>
    </row>
    <row r="2" spans="4:5" s="27" customFormat="1" ht="16.5" customHeight="1">
      <c r="D2" s="142" t="s">
        <v>0</v>
      </c>
      <c r="E2" s="142"/>
    </row>
    <row r="3" spans="1:5" ht="27">
      <c r="A3" s="30" t="s">
        <v>1</v>
      </c>
      <c r="B3" s="30" t="s">
        <v>428</v>
      </c>
      <c r="C3" s="30" t="s">
        <v>1646</v>
      </c>
      <c r="D3" s="30" t="s">
        <v>429</v>
      </c>
      <c r="E3" s="30" t="s">
        <v>427</v>
      </c>
    </row>
    <row r="4" spans="1:7" ht="24" customHeight="1">
      <c r="A4" s="31" t="s">
        <v>498</v>
      </c>
      <c r="B4" s="99"/>
      <c r="C4" s="99"/>
      <c r="D4" s="100"/>
      <c r="E4" s="90"/>
      <c r="F4" s="97"/>
      <c r="G4" s="97"/>
    </row>
    <row r="5" spans="1:7" ht="24" customHeight="1">
      <c r="A5" s="31" t="s">
        <v>499</v>
      </c>
      <c r="B5" s="75"/>
      <c r="C5" s="75"/>
      <c r="D5" s="75"/>
      <c r="E5" s="90"/>
      <c r="F5" s="97"/>
      <c r="G5" s="97"/>
    </row>
    <row r="6" spans="1:7" ht="24" customHeight="1">
      <c r="A6" s="31" t="s">
        <v>331</v>
      </c>
      <c r="B6" s="75">
        <f>SUM(B7:B8)</f>
        <v>1708</v>
      </c>
      <c r="C6" s="75">
        <f>SUM(C7:C8)</f>
        <v>0</v>
      </c>
      <c r="D6" s="75">
        <f>SUM(D7:D8)</f>
        <v>1369</v>
      </c>
      <c r="E6" s="90">
        <f>(D6-B6)/B6*100</f>
        <v>-19.847775175644028</v>
      </c>
      <c r="F6" s="97"/>
      <c r="G6" s="97"/>
    </row>
    <row r="7" spans="1:7" ht="24" customHeight="1">
      <c r="A7" s="31" t="s">
        <v>332</v>
      </c>
      <c r="B7" s="79">
        <v>1708</v>
      </c>
      <c r="C7" s="79"/>
      <c r="D7" s="75">
        <v>1329</v>
      </c>
      <c r="E7" s="90">
        <f aca="true" t="shared" si="0" ref="E7:E54">(D7-B7)/B7*100</f>
        <v>-22.18969555035129</v>
      </c>
      <c r="F7" s="97"/>
      <c r="G7" s="97"/>
    </row>
    <row r="8" spans="1:7" ht="24" customHeight="1">
      <c r="A8" s="31" t="s">
        <v>333</v>
      </c>
      <c r="B8" s="79"/>
      <c r="C8" s="79"/>
      <c r="D8" s="75">
        <v>40</v>
      </c>
      <c r="E8" s="90"/>
      <c r="F8" s="97"/>
      <c r="G8" s="97"/>
    </row>
    <row r="9" spans="1:7" ht="24" customHeight="1">
      <c r="A9" s="31" t="s">
        <v>334</v>
      </c>
      <c r="B9" s="79">
        <f>SUM(B10:B17)</f>
        <v>21043</v>
      </c>
      <c r="C9" s="79">
        <f>SUM(C10:C17)</f>
        <v>10600</v>
      </c>
      <c r="D9" s="79">
        <f>SUM(D10:D17)</f>
        <v>9309</v>
      </c>
      <c r="E9" s="90">
        <f t="shared" si="0"/>
        <v>-55.76201112008744</v>
      </c>
      <c r="F9" s="97"/>
      <c r="G9" s="97"/>
    </row>
    <row r="10" spans="1:7" ht="24" customHeight="1">
      <c r="A10" s="31" t="s">
        <v>335</v>
      </c>
      <c r="B10" s="79">
        <v>5328</v>
      </c>
      <c r="C10" s="79">
        <v>10000</v>
      </c>
      <c r="D10" s="75">
        <v>8409</v>
      </c>
      <c r="E10" s="90">
        <f t="shared" si="0"/>
        <v>57.82657657657657</v>
      </c>
      <c r="F10" s="97"/>
      <c r="G10" s="97"/>
    </row>
    <row r="11" spans="1:7" ht="24" customHeight="1">
      <c r="A11" s="31" t="s">
        <v>336</v>
      </c>
      <c r="B11" s="79">
        <v>50</v>
      </c>
      <c r="C11" s="79"/>
      <c r="D11" s="75">
        <v>148</v>
      </c>
      <c r="E11" s="90">
        <f t="shared" si="0"/>
        <v>196</v>
      </c>
      <c r="F11" s="97"/>
      <c r="G11" s="97"/>
    </row>
    <row r="12" spans="1:7" ht="24" customHeight="1">
      <c r="A12" s="31" t="s">
        <v>500</v>
      </c>
      <c r="B12" s="79"/>
      <c r="C12" s="79"/>
      <c r="D12" s="75"/>
      <c r="E12" s="90"/>
      <c r="F12" s="97"/>
      <c r="G12" s="97"/>
    </row>
    <row r="13" spans="1:7" ht="24" customHeight="1">
      <c r="A13" s="31" t="s">
        <v>337</v>
      </c>
      <c r="B13" s="79">
        <v>5</v>
      </c>
      <c r="C13" s="79"/>
      <c r="D13" s="75"/>
      <c r="E13" s="90">
        <f t="shared" si="0"/>
        <v>-100</v>
      </c>
      <c r="F13" s="97"/>
      <c r="G13" s="97"/>
    </row>
    <row r="14" spans="1:7" ht="24" customHeight="1">
      <c r="A14" s="31" t="s">
        <v>338</v>
      </c>
      <c r="B14" s="79">
        <v>196</v>
      </c>
      <c r="C14" s="79"/>
      <c r="D14" s="75">
        <v>19</v>
      </c>
      <c r="E14" s="90">
        <f t="shared" si="0"/>
        <v>-90.3061224489796</v>
      </c>
      <c r="F14" s="97"/>
      <c r="G14" s="97"/>
    </row>
    <row r="15" spans="1:7" ht="24" customHeight="1">
      <c r="A15" s="31" t="s">
        <v>339</v>
      </c>
      <c r="B15" s="79">
        <v>162</v>
      </c>
      <c r="C15" s="79">
        <v>300</v>
      </c>
      <c r="D15" s="75">
        <v>159</v>
      </c>
      <c r="E15" s="90">
        <f t="shared" si="0"/>
        <v>-1.8518518518518516</v>
      </c>
      <c r="F15" s="97"/>
      <c r="G15" s="97"/>
    </row>
    <row r="16" spans="1:7" ht="24" customHeight="1">
      <c r="A16" s="31" t="s">
        <v>340</v>
      </c>
      <c r="B16" s="79">
        <v>14904</v>
      </c>
      <c r="C16" s="79"/>
      <c r="D16" s="75"/>
      <c r="E16" s="90">
        <f t="shared" si="0"/>
        <v>-100</v>
      </c>
      <c r="F16" s="97"/>
      <c r="G16" s="97"/>
    </row>
    <row r="17" spans="1:7" ht="24" customHeight="1">
      <c r="A17" s="31" t="s">
        <v>341</v>
      </c>
      <c r="B17" s="79">
        <v>398</v>
      </c>
      <c r="C17" s="79">
        <v>300</v>
      </c>
      <c r="D17" s="75">
        <v>574</v>
      </c>
      <c r="E17" s="90">
        <f t="shared" si="0"/>
        <v>44.221105527638194</v>
      </c>
      <c r="F17" s="97"/>
      <c r="G17" s="97"/>
    </row>
    <row r="18" spans="1:7" ht="24" customHeight="1">
      <c r="A18" s="31" t="s">
        <v>342</v>
      </c>
      <c r="B18" s="79">
        <f>SUM(B19:B21)</f>
        <v>281</v>
      </c>
      <c r="C18" s="79">
        <f>SUM(C19:C21)</f>
        <v>0</v>
      </c>
      <c r="D18" s="79">
        <f>SUM(D19:D21)</f>
        <v>642</v>
      </c>
      <c r="E18" s="90">
        <f t="shared" si="0"/>
        <v>128.46975088967972</v>
      </c>
      <c r="F18" s="97"/>
      <c r="G18" s="97"/>
    </row>
    <row r="19" spans="1:7" ht="24" customHeight="1">
      <c r="A19" s="31" t="s">
        <v>343</v>
      </c>
      <c r="B19" s="79">
        <v>56</v>
      </c>
      <c r="C19" s="79"/>
      <c r="D19" s="75"/>
      <c r="E19" s="90">
        <f t="shared" si="0"/>
        <v>-100</v>
      </c>
      <c r="F19" s="97"/>
      <c r="G19" s="97"/>
    </row>
    <row r="20" spans="1:7" ht="24" customHeight="1">
      <c r="A20" s="31" t="s">
        <v>344</v>
      </c>
      <c r="B20" s="79">
        <v>85</v>
      </c>
      <c r="C20" s="79"/>
      <c r="D20" s="75">
        <v>5</v>
      </c>
      <c r="E20" s="90">
        <f t="shared" si="0"/>
        <v>-94.11764705882352</v>
      </c>
      <c r="F20" s="97"/>
      <c r="G20" s="97"/>
    </row>
    <row r="21" spans="1:7" ht="24" customHeight="1">
      <c r="A21" s="31" t="s">
        <v>345</v>
      </c>
      <c r="B21" s="79">
        <v>140</v>
      </c>
      <c r="C21" s="79"/>
      <c r="D21" s="75">
        <v>637</v>
      </c>
      <c r="E21" s="90">
        <f t="shared" si="0"/>
        <v>355</v>
      </c>
      <c r="F21" s="97"/>
      <c r="G21" s="97"/>
    </row>
    <row r="22" spans="1:7" ht="24" customHeight="1">
      <c r="A22" s="31" t="s">
        <v>505</v>
      </c>
      <c r="B22" s="79">
        <f>SUM(B23)</f>
        <v>20</v>
      </c>
      <c r="C22" s="79">
        <f>SUM(C23)</f>
        <v>20</v>
      </c>
      <c r="D22" s="79">
        <f>SUM(D23)</f>
        <v>50</v>
      </c>
      <c r="E22" s="90">
        <f t="shared" si="0"/>
        <v>150</v>
      </c>
      <c r="F22" s="97"/>
      <c r="G22" s="97"/>
    </row>
    <row r="23" spans="1:7" ht="24" customHeight="1">
      <c r="A23" s="31" t="s">
        <v>346</v>
      </c>
      <c r="B23" s="79">
        <v>20</v>
      </c>
      <c r="C23" s="79">
        <v>20</v>
      </c>
      <c r="D23" s="75">
        <v>50</v>
      </c>
      <c r="E23" s="90">
        <f t="shared" si="0"/>
        <v>150</v>
      </c>
      <c r="F23" s="97"/>
      <c r="G23" s="97"/>
    </row>
    <row r="24" spans="1:7" ht="24" customHeight="1">
      <c r="A24" s="31" t="s">
        <v>506</v>
      </c>
      <c r="B24" s="79">
        <f>SUM(B25)</f>
        <v>10</v>
      </c>
      <c r="C24" s="79">
        <f>SUM(C25)</f>
        <v>0</v>
      </c>
      <c r="D24" s="79">
        <f>SUM(D25)</f>
        <v>8</v>
      </c>
      <c r="E24" s="90">
        <f t="shared" si="0"/>
        <v>-20</v>
      </c>
      <c r="F24" s="97"/>
      <c r="G24" s="97"/>
    </row>
    <row r="25" spans="1:7" ht="24" customHeight="1">
      <c r="A25" s="31" t="s">
        <v>501</v>
      </c>
      <c r="B25" s="79">
        <v>10</v>
      </c>
      <c r="C25" s="79"/>
      <c r="D25" s="75">
        <v>8</v>
      </c>
      <c r="E25" s="90">
        <f t="shared" si="0"/>
        <v>-20</v>
      </c>
      <c r="F25" s="97"/>
      <c r="G25" s="97"/>
    </row>
    <row r="26" spans="1:7" ht="24" customHeight="1">
      <c r="A26" s="24" t="s">
        <v>507</v>
      </c>
      <c r="B26" s="79">
        <f>SUM(B27:B29)</f>
        <v>333</v>
      </c>
      <c r="C26" s="79">
        <f>SUM(C27:C29)</f>
        <v>0</v>
      </c>
      <c r="D26" s="79">
        <f>SUM(D27:D29)</f>
        <v>1145</v>
      </c>
      <c r="E26" s="90">
        <f t="shared" si="0"/>
        <v>243.84384384384384</v>
      </c>
      <c r="F26" s="97"/>
      <c r="G26" s="97"/>
    </row>
    <row r="27" spans="1:7" ht="24" customHeight="1">
      <c r="A27" s="24" t="s">
        <v>502</v>
      </c>
      <c r="B27" s="79"/>
      <c r="C27" s="79"/>
      <c r="D27" s="75"/>
      <c r="E27" s="90"/>
      <c r="F27" s="97"/>
      <c r="G27" s="97"/>
    </row>
    <row r="28" spans="1:7" ht="24" customHeight="1">
      <c r="A28" s="24" t="s">
        <v>503</v>
      </c>
      <c r="B28" s="79">
        <v>333</v>
      </c>
      <c r="C28" s="79"/>
      <c r="D28" s="75">
        <v>1145</v>
      </c>
      <c r="E28" s="90">
        <f t="shared" si="0"/>
        <v>243.84384384384384</v>
      </c>
      <c r="F28" s="97"/>
      <c r="G28" s="97"/>
    </row>
    <row r="29" spans="1:7" ht="24" customHeight="1">
      <c r="A29" s="24" t="s">
        <v>504</v>
      </c>
      <c r="B29" s="76"/>
      <c r="C29" s="79"/>
      <c r="D29" s="75"/>
      <c r="E29" s="90"/>
      <c r="F29" s="97"/>
      <c r="G29" s="97"/>
    </row>
    <row r="30" spans="1:7" ht="24" customHeight="1">
      <c r="A30" s="24" t="s">
        <v>508</v>
      </c>
      <c r="B30" s="79"/>
      <c r="C30" s="79"/>
      <c r="D30" s="75">
        <v>155</v>
      </c>
      <c r="E30" s="90"/>
      <c r="F30" s="97"/>
      <c r="G30" s="97"/>
    </row>
    <row r="31" spans="1:7" ht="24" customHeight="1">
      <c r="A31" s="24" t="s">
        <v>509</v>
      </c>
      <c r="B31" s="79"/>
      <c r="C31" s="79"/>
      <c r="D31" s="75">
        <v>1</v>
      </c>
      <c r="E31" s="90"/>
      <c r="F31" s="97"/>
      <c r="G31" s="97"/>
    </row>
    <row r="32" spans="1:7" ht="24" customHeight="1">
      <c r="A32" s="31"/>
      <c r="B32" s="79"/>
      <c r="C32" s="79"/>
      <c r="D32" s="75"/>
      <c r="E32" s="90"/>
      <c r="F32" s="97"/>
      <c r="G32" s="97"/>
    </row>
    <row r="33" spans="1:7" ht="24" customHeight="1">
      <c r="A33" s="31"/>
      <c r="B33" s="79"/>
      <c r="C33" s="75"/>
      <c r="D33" s="75"/>
      <c r="E33" s="90"/>
      <c r="F33" s="97"/>
      <c r="G33" s="97"/>
    </row>
    <row r="34" spans="1:7" ht="24" customHeight="1">
      <c r="A34" s="34" t="s">
        <v>348</v>
      </c>
      <c r="B34" s="79">
        <f>SUM(B4,B6,B9,B18,B22,B24,B26,B30:B31)</f>
        <v>23395</v>
      </c>
      <c r="C34" s="79">
        <f>SUM(C4,C6,C9,C18,C22,C24,C26,C30:C31)</f>
        <v>10620</v>
      </c>
      <c r="D34" s="79">
        <f>SUM(D4,D6,D9,D18,D22,D24,D26,D30:D31)</f>
        <v>12679</v>
      </c>
      <c r="E34" s="90">
        <f t="shared" si="0"/>
        <v>-45.804659115195555</v>
      </c>
      <c r="F34" s="97"/>
      <c r="G34" s="97"/>
    </row>
    <row r="35" spans="1:7" ht="24" customHeight="1">
      <c r="A35" s="98" t="s">
        <v>350</v>
      </c>
      <c r="B35" s="79">
        <f>SUM(B36:B41)</f>
        <v>27887</v>
      </c>
      <c r="C35" s="79">
        <f>SUM(C36:C41)</f>
        <v>23547</v>
      </c>
      <c r="D35" s="79">
        <f>SUM(D36:D41)</f>
        <v>24574</v>
      </c>
      <c r="E35" s="90">
        <f t="shared" si="0"/>
        <v>-11.880087495965862</v>
      </c>
      <c r="F35" s="97"/>
      <c r="G35" s="97"/>
    </row>
    <row r="36" spans="1:7" ht="24" customHeight="1">
      <c r="A36" s="31" t="s">
        <v>352</v>
      </c>
      <c r="B36" s="79"/>
      <c r="C36" s="79"/>
      <c r="D36" s="75"/>
      <c r="E36" s="90"/>
      <c r="F36" s="97"/>
      <c r="G36" s="97"/>
    </row>
    <row r="37" spans="1:7" ht="24" customHeight="1">
      <c r="A37" s="31" t="s">
        <v>354</v>
      </c>
      <c r="B37" s="79"/>
      <c r="C37" s="79"/>
      <c r="D37" s="75"/>
      <c r="E37" s="90"/>
      <c r="F37" s="97"/>
      <c r="G37" s="97"/>
    </row>
    <row r="38" spans="1:7" ht="24" customHeight="1">
      <c r="A38" s="31" t="s">
        <v>356</v>
      </c>
      <c r="B38" s="79"/>
      <c r="C38" s="79"/>
      <c r="D38" s="75"/>
      <c r="E38" s="90"/>
      <c r="F38" s="97"/>
      <c r="G38" s="97"/>
    </row>
    <row r="39" spans="1:7" ht="24" customHeight="1">
      <c r="A39" s="31" t="s">
        <v>357</v>
      </c>
      <c r="B39" s="79">
        <v>5464</v>
      </c>
      <c r="C39" s="79"/>
      <c r="D39" s="75">
        <v>816</v>
      </c>
      <c r="E39" s="90">
        <f t="shared" si="0"/>
        <v>-85.06588579795023</v>
      </c>
      <c r="F39" s="97"/>
      <c r="G39" s="97"/>
    </row>
    <row r="40" spans="1:7" ht="24" customHeight="1">
      <c r="A40" s="31" t="s">
        <v>359</v>
      </c>
      <c r="B40" s="79">
        <v>194</v>
      </c>
      <c r="C40" s="79"/>
      <c r="D40" s="75">
        <v>18137</v>
      </c>
      <c r="E40" s="90">
        <f t="shared" si="0"/>
        <v>9248.969072164948</v>
      </c>
      <c r="F40" s="97"/>
      <c r="G40" s="97"/>
    </row>
    <row r="41" spans="1:7" ht="24" customHeight="1">
      <c r="A41" s="31" t="s">
        <v>361</v>
      </c>
      <c r="B41" s="79">
        <v>22229</v>
      </c>
      <c r="C41" s="79">
        <v>23547</v>
      </c>
      <c r="D41" s="75">
        <v>5621</v>
      </c>
      <c r="E41" s="90">
        <f t="shared" si="0"/>
        <v>-74.7132124701966</v>
      </c>
      <c r="F41" s="97"/>
      <c r="G41" s="97"/>
    </row>
    <row r="42" spans="1:7" ht="24" customHeight="1">
      <c r="A42" s="31"/>
      <c r="B42" s="79"/>
      <c r="C42" s="79"/>
      <c r="D42" s="75"/>
      <c r="E42" s="90"/>
      <c r="F42" s="97"/>
      <c r="G42" s="97"/>
    </row>
    <row r="43" spans="1:7" ht="24" customHeight="1">
      <c r="A43" s="31"/>
      <c r="B43" s="79"/>
      <c r="C43" s="79"/>
      <c r="D43" s="75"/>
      <c r="E43" s="90"/>
      <c r="F43" s="97"/>
      <c r="G43" s="97"/>
    </row>
    <row r="44" spans="1:7" ht="24" customHeight="1">
      <c r="A44" s="31"/>
      <c r="B44" s="79"/>
      <c r="C44" s="79"/>
      <c r="D44" s="75"/>
      <c r="E44" s="90"/>
      <c r="F44" s="97"/>
      <c r="G44" s="97"/>
    </row>
    <row r="45" spans="1:7" ht="24" customHeight="1">
      <c r="A45" s="31"/>
      <c r="B45" s="79"/>
      <c r="C45" s="79"/>
      <c r="D45" s="75"/>
      <c r="E45" s="90"/>
      <c r="F45" s="97"/>
      <c r="G45" s="97"/>
    </row>
    <row r="46" spans="1:7" ht="24" customHeight="1">
      <c r="A46" s="31"/>
      <c r="B46" s="79"/>
      <c r="C46" s="79"/>
      <c r="D46" s="75"/>
      <c r="E46" s="90"/>
      <c r="F46" s="97"/>
      <c r="G46" s="97"/>
    </row>
    <row r="47" spans="1:7" ht="24" customHeight="1">
      <c r="A47" s="31"/>
      <c r="B47" s="79"/>
      <c r="C47" s="79"/>
      <c r="D47" s="75"/>
      <c r="E47" s="90"/>
      <c r="F47" s="97"/>
      <c r="G47" s="97"/>
    </row>
    <row r="48" spans="1:7" ht="24" customHeight="1">
      <c r="A48" s="31"/>
      <c r="B48" s="79"/>
      <c r="C48" s="79"/>
      <c r="D48" s="75"/>
      <c r="E48" s="90"/>
      <c r="F48" s="97"/>
      <c r="G48" s="97"/>
    </row>
    <row r="49" spans="1:7" ht="24" customHeight="1">
      <c r="A49" s="31"/>
      <c r="B49" s="79"/>
      <c r="C49" s="79"/>
      <c r="D49" s="75"/>
      <c r="E49" s="90"/>
      <c r="F49" s="97"/>
      <c r="G49" s="97"/>
    </row>
    <row r="50" spans="1:7" ht="24" customHeight="1">
      <c r="A50" s="31"/>
      <c r="B50" s="79"/>
      <c r="C50" s="79"/>
      <c r="D50" s="75"/>
      <c r="E50" s="90"/>
      <c r="F50" s="97"/>
      <c r="G50" s="97"/>
    </row>
    <row r="51" spans="1:7" ht="24" customHeight="1">
      <c r="A51" s="31"/>
      <c r="B51" s="79"/>
      <c r="C51" s="79"/>
      <c r="D51" s="75"/>
      <c r="E51" s="90"/>
      <c r="F51" s="97"/>
      <c r="G51" s="97"/>
    </row>
    <row r="52" spans="1:7" ht="24" customHeight="1">
      <c r="A52" s="96"/>
      <c r="B52" s="79"/>
      <c r="C52" s="79"/>
      <c r="D52" s="75"/>
      <c r="E52" s="90"/>
      <c r="F52" s="97"/>
      <c r="G52" s="97"/>
    </row>
    <row r="53" spans="1:7" ht="24" customHeight="1">
      <c r="A53" s="37" t="s">
        <v>374</v>
      </c>
      <c r="B53" s="79">
        <f>B34+B35</f>
        <v>51282</v>
      </c>
      <c r="C53" s="79">
        <f>C34+C35</f>
        <v>34167</v>
      </c>
      <c r="D53" s="79">
        <f>D34+D35</f>
        <v>37253</v>
      </c>
      <c r="E53" s="90">
        <f t="shared" si="0"/>
        <v>-27.356577356577354</v>
      </c>
      <c r="F53" s="97"/>
      <c r="G53" s="97"/>
    </row>
    <row r="54" spans="1:7" ht="24" customHeight="1">
      <c r="A54" s="37" t="s">
        <v>376</v>
      </c>
      <c r="B54" s="79">
        <f>B53-B41</f>
        <v>29053</v>
      </c>
      <c r="C54" s="79">
        <f>C53-C41</f>
        <v>10620</v>
      </c>
      <c r="D54" s="79">
        <f>D53-D41</f>
        <v>31632</v>
      </c>
      <c r="E54" s="90">
        <f t="shared" si="0"/>
        <v>8.876880184490414</v>
      </c>
      <c r="F54" s="97"/>
      <c r="G54" s="97"/>
    </row>
    <row r="56" ht="14.25">
      <c r="D56" s="72"/>
    </row>
  </sheetData>
  <mergeCells count="2">
    <mergeCell ref="D2:E2"/>
    <mergeCell ref="A1:E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J1"/>
    </sheetView>
  </sheetViews>
  <sheetFormatPr defaultColWidth="8.75390625" defaultRowHeight="14.25"/>
  <cols>
    <col min="1" max="1" width="35.875" style="3" customWidth="1"/>
    <col min="2" max="2" width="11.125" style="3" customWidth="1"/>
    <col min="3" max="3" width="11.75390625" style="3" customWidth="1"/>
    <col min="4" max="4" width="10.50390625" style="3" customWidth="1"/>
    <col min="5" max="5" width="10.875" style="28" customWidth="1"/>
    <col min="6" max="6" width="33.125" style="3" customWidth="1"/>
    <col min="7" max="7" width="11.125" style="3" customWidth="1"/>
    <col min="8" max="8" width="10.375" style="3" customWidth="1"/>
    <col min="9" max="9" width="11.125" style="3" customWidth="1"/>
    <col min="10" max="10" width="11.125" style="28" customWidth="1"/>
    <col min="11" max="16384" width="8.75390625" style="3" customWidth="1"/>
  </cols>
  <sheetData>
    <row r="1" spans="1:10" ht="25.5" customHeight="1">
      <c r="A1" s="141" t="s">
        <v>1644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5:10" s="27" customFormat="1" ht="16.5" customHeight="1">
      <c r="E2" s="29"/>
      <c r="I2" s="142" t="s">
        <v>0</v>
      </c>
      <c r="J2" s="142"/>
    </row>
    <row r="3" spans="1:10" ht="27">
      <c r="A3" s="30" t="s">
        <v>1</v>
      </c>
      <c r="B3" s="30" t="s">
        <v>428</v>
      </c>
      <c r="C3" s="30" t="s">
        <v>1646</v>
      </c>
      <c r="D3" s="30" t="s">
        <v>429</v>
      </c>
      <c r="E3" s="30" t="s">
        <v>427</v>
      </c>
      <c r="F3" s="30" t="s">
        <v>1</v>
      </c>
      <c r="G3" s="30" t="s">
        <v>428</v>
      </c>
      <c r="H3" s="30" t="s">
        <v>1646</v>
      </c>
      <c r="I3" s="30" t="s">
        <v>429</v>
      </c>
      <c r="J3" s="30" t="s">
        <v>427</v>
      </c>
    </row>
    <row r="4" spans="1:12" ht="24" customHeight="1">
      <c r="A4" s="35" t="s">
        <v>349</v>
      </c>
      <c r="B4" s="79">
        <f>B5+B18+B19+B20+B21</f>
        <v>44770</v>
      </c>
      <c r="C4" s="79">
        <f>C5+C18+C19+C20+C21</f>
        <v>23547</v>
      </c>
      <c r="D4" s="79">
        <f>D5+D18+D19+D20+D21</f>
        <v>28334</v>
      </c>
      <c r="E4" s="90">
        <f aca="true" t="shared" si="0" ref="E4:E20">(D4-B4)/B4*100</f>
        <v>-36.71208398481126</v>
      </c>
      <c r="F4" s="98" t="s">
        <v>350</v>
      </c>
      <c r="G4" s="79">
        <f>SUM(G5:G10)</f>
        <v>27887</v>
      </c>
      <c r="H4" s="79">
        <f>SUM(H5:H10)</f>
        <v>23547</v>
      </c>
      <c r="I4" s="79">
        <f>SUM(I5:I10)</f>
        <v>24574</v>
      </c>
      <c r="J4" s="90">
        <f aca="true" t="shared" si="1" ref="J4:J10">(I4-G4)/G4*100</f>
        <v>-11.880087495965862</v>
      </c>
      <c r="K4" s="97"/>
      <c r="L4" s="97"/>
    </row>
    <row r="5" spans="1:12" ht="24" customHeight="1">
      <c r="A5" s="31" t="s">
        <v>351</v>
      </c>
      <c r="B5" s="79">
        <f>SUM(B6:B17)</f>
        <v>26803</v>
      </c>
      <c r="C5" s="79">
        <f>SUM(C6:C17)</f>
        <v>0</v>
      </c>
      <c r="D5" s="79">
        <f>SUM(D6:D17)</f>
        <v>5289</v>
      </c>
      <c r="E5" s="90">
        <f t="shared" si="0"/>
        <v>-80.26713427601388</v>
      </c>
      <c r="F5" s="31" t="s">
        <v>352</v>
      </c>
      <c r="G5" s="79"/>
      <c r="H5" s="79"/>
      <c r="I5" s="75"/>
      <c r="J5" s="90"/>
      <c r="K5" s="97"/>
      <c r="L5" s="97"/>
    </row>
    <row r="6" spans="1:12" ht="24" customHeight="1">
      <c r="A6" s="31" t="s">
        <v>353</v>
      </c>
      <c r="B6" s="79"/>
      <c r="C6" s="79"/>
      <c r="D6" s="79"/>
      <c r="E6" s="90"/>
      <c r="F6" s="31" t="s">
        <v>354</v>
      </c>
      <c r="G6" s="79"/>
      <c r="H6" s="79"/>
      <c r="I6" s="75"/>
      <c r="J6" s="90"/>
      <c r="K6" s="97"/>
      <c r="L6" s="97"/>
    </row>
    <row r="7" spans="1:12" ht="24" customHeight="1">
      <c r="A7" s="31" t="s">
        <v>355</v>
      </c>
      <c r="B7" s="79">
        <v>1528</v>
      </c>
      <c r="C7" s="79"/>
      <c r="D7" s="79">
        <v>2041</v>
      </c>
      <c r="E7" s="90">
        <f t="shared" si="0"/>
        <v>33.57329842931937</v>
      </c>
      <c r="F7" s="31" t="s">
        <v>356</v>
      </c>
      <c r="G7" s="79"/>
      <c r="H7" s="79"/>
      <c r="I7" s="75"/>
      <c r="J7" s="90"/>
      <c r="K7" s="97"/>
      <c r="L7" s="97"/>
    </row>
    <row r="8" spans="1:12" ht="24" customHeight="1">
      <c r="A8" s="31" t="s">
        <v>497</v>
      </c>
      <c r="B8" s="79">
        <v>40</v>
      </c>
      <c r="C8" s="79"/>
      <c r="D8" s="79">
        <v>100</v>
      </c>
      <c r="E8" s="90">
        <f t="shared" si="0"/>
        <v>150</v>
      </c>
      <c r="F8" s="31" t="s">
        <v>357</v>
      </c>
      <c r="G8" s="79">
        <v>5464</v>
      </c>
      <c r="H8" s="79"/>
      <c r="I8" s="75">
        <v>816</v>
      </c>
      <c r="J8" s="90">
        <f t="shared" si="1"/>
        <v>-85.06588579795023</v>
      </c>
      <c r="K8" s="97"/>
      <c r="L8" s="97"/>
    </row>
    <row r="9" spans="1:12" ht="24" customHeight="1">
      <c r="A9" s="31" t="s">
        <v>358</v>
      </c>
      <c r="B9" s="75">
        <v>1110</v>
      </c>
      <c r="C9" s="75"/>
      <c r="D9" s="79">
        <v>1301</v>
      </c>
      <c r="E9" s="90">
        <f t="shared" si="0"/>
        <v>17.207207207207205</v>
      </c>
      <c r="F9" s="31" t="s">
        <v>359</v>
      </c>
      <c r="G9" s="79">
        <v>194</v>
      </c>
      <c r="H9" s="79"/>
      <c r="I9" s="75">
        <v>18137</v>
      </c>
      <c r="J9" s="90">
        <f t="shared" si="1"/>
        <v>9248.969072164948</v>
      </c>
      <c r="K9" s="97"/>
      <c r="L9" s="97"/>
    </row>
    <row r="10" spans="1:12" ht="24" customHeight="1">
      <c r="A10" s="31" t="s">
        <v>360</v>
      </c>
      <c r="B10" s="79">
        <v>166</v>
      </c>
      <c r="C10" s="79"/>
      <c r="D10" s="79">
        <v>615</v>
      </c>
      <c r="E10" s="90">
        <f t="shared" si="0"/>
        <v>270.48192771084337</v>
      </c>
      <c r="F10" s="31" t="s">
        <v>361</v>
      </c>
      <c r="G10" s="79">
        <v>22229</v>
      </c>
      <c r="H10" s="79">
        <v>23547</v>
      </c>
      <c r="I10" s="75">
        <v>5621</v>
      </c>
      <c r="J10" s="90">
        <f t="shared" si="1"/>
        <v>-74.7132124701966</v>
      </c>
      <c r="K10" s="97"/>
      <c r="L10" s="97"/>
    </row>
    <row r="11" spans="1:12" ht="24" customHeight="1">
      <c r="A11" s="31" t="s">
        <v>362</v>
      </c>
      <c r="B11" s="79">
        <v>50</v>
      </c>
      <c r="C11" s="79"/>
      <c r="D11" s="79"/>
      <c r="E11" s="90">
        <f t="shared" si="0"/>
        <v>-100</v>
      </c>
      <c r="F11" s="31"/>
      <c r="G11" s="79"/>
      <c r="H11" s="79"/>
      <c r="I11" s="75"/>
      <c r="J11" s="90"/>
      <c r="K11" s="97"/>
      <c r="L11" s="97"/>
    </row>
    <row r="12" spans="1:12" ht="24" customHeight="1">
      <c r="A12" s="31" t="s">
        <v>363</v>
      </c>
      <c r="B12" s="79">
        <v>121</v>
      </c>
      <c r="C12" s="79"/>
      <c r="D12" s="79">
        <v>230</v>
      </c>
      <c r="E12" s="90">
        <f t="shared" si="0"/>
        <v>90.08264462809917</v>
      </c>
      <c r="F12" s="31"/>
      <c r="G12" s="79"/>
      <c r="H12" s="79"/>
      <c r="I12" s="75"/>
      <c r="J12" s="90"/>
      <c r="K12" s="97"/>
      <c r="L12" s="97"/>
    </row>
    <row r="13" spans="1:12" ht="24" customHeight="1">
      <c r="A13" s="31" t="s">
        <v>364</v>
      </c>
      <c r="B13" s="79">
        <v>215</v>
      </c>
      <c r="C13" s="79"/>
      <c r="D13" s="79">
        <v>996</v>
      </c>
      <c r="E13" s="90">
        <f t="shared" si="0"/>
        <v>363.25581395348837</v>
      </c>
      <c r="F13" s="31"/>
      <c r="G13" s="79"/>
      <c r="H13" s="79"/>
      <c r="I13" s="75"/>
      <c r="J13" s="90"/>
      <c r="K13" s="97"/>
      <c r="L13" s="97"/>
    </row>
    <row r="14" spans="1:12" ht="24" customHeight="1">
      <c r="A14" s="31" t="s">
        <v>365</v>
      </c>
      <c r="B14" s="79">
        <v>23475</v>
      </c>
      <c r="C14" s="79"/>
      <c r="D14" s="79"/>
      <c r="E14" s="90">
        <f t="shared" si="0"/>
        <v>-100</v>
      </c>
      <c r="F14" s="31"/>
      <c r="G14" s="79"/>
      <c r="H14" s="79"/>
      <c r="I14" s="75"/>
      <c r="J14" s="90"/>
      <c r="K14" s="97"/>
      <c r="L14" s="97"/>
    </row>
    <row r="15" spans="1:12" ht="24" customHeight="1">
      <c r="A15" s="36" t="s">
        <v>366</v>
      </c>
      <c r="B15" s="79">
        <v>90</v>
      </c>
      <c r="C15" s="79"/>
      <c r="D15" s="79"/>
      <c r="E15" s="90">
        <f t="shared" si="0"/>
        <v>-100</v>
      </c>
      <c r="F15" s="31"/>
      <c r="G15" s="79"/>
      <c r="H15" s="79"/>
      <c r="I15" s="75"/>
      <c r="J15" s="90"/>
      <c r="K15" s="97"/>
      <c r="L15" s="97"/>
    </row>
    <row r="16" spans="1:12" ht="24" customHeight="1">
      <c r="A16" s="31" t="s">
        <v>367</v>
      </c>
      <c r="B16" s="79">
        <v>8</v>
      </c>
      <c r="C16" s="79"/>
      <c r="D16" s="79">
        <v>6</v>
      </c>
      <c r="E16" s="90">
        <f t="shared" si="0"/>
        <v>-25</v>
      </c>
      <c r="F16" s="31"/>
      <c r="G16" s="79"/>
      <c r="H16" s="79"/>
      <c r="I16" s="75"/>
      <c r="J16" s="90"/>
      <c r="K16" s="97"/>
      <c r="L16" s="97"/>
    </row>
    <row r="17" spans="1:12" ht="24" customHeight="1">
      <c r="A17" s="31" t="s">
        <v>368</v>
      </c>
      <c r="B17" s="79"/>
      <c r="C17" s="79"/>
      <c r="D17" s="79"/>
      <c r="E17" s="90"/>
      <c r="F17" s="31"/>
      <c r="G17" s="79"/>
      <c r="H17" s="79"/>
      <c r="I17" s="75"/>
      <c r="J17" s="90"/>
      <c r="K17" s="97"/>
      <c r="L17" s="97"/>
    </row>
    <row r="18" spans="1:12" ht="24" customHeight="1">
      <c r="A18" s="31" t="s">
        <v>369</v>
      </c>
      <c r="B18" s="79">
        <v>5464</v>
      </c>
      <c r="C18" s="79"/>
      <c r="D18" s="79">
        <v>816</v>
      </c>
      <c r="E18" s="90">
        <f t="shared" si="0"/>
        <v>-85.06588579795023</v>
      </c>
      <c r="F18" s="31"/>
      <c r="G18" s="79"/>
      <c r="H18" s="79"/>
      <c r="I18" s="75"/>
      <c r="J18" s="90"/>
      <c r="K18" s="97"/>
      <c r="L18" s="97"/>
    </row>
    <row r="19" spans="1:12" ht="24" customHeight="1">
      <c r="A19" s="31" t="s">
        <v>370</v>
      </c>
      <c r="B19" s="79"/>
      <c r="C19" s="79"/>
      <c r="D19" s="79"/>
      <c r="E19" s="90"/>
      <c r="F19" s="31"/>
      <c r="G19" s="79"/>
      <c r="H19" s="79"/>
      <c r="I19" s="75"/>
      <c r="J19" s="90"/>
      <c r="K19" s="97"/>
      <c r="L19" s="97"/>
    </row>
    <row r="20" spans="1:12" ht="24" customHeight="1">
      <c r="A20" s="31" t="s">
        <v>371</v>
      </c>
      <c r="B20" s="79">
        <v>12503</v>
      </c>
      <c r="C20" s="79">
        <v>23547</v>
      </c>
      <c r="D20" s="79">
        <v>22229</v>
      </c>
      <c r="E20" s="90">
        <f t="shared" si="0"/>
        <v>77.78933056066543</v>
      </c>
      <c r="F20" s="31"/>
      <c r="G20" s="79"/>
      <c r="H20" s="79"/>
      <c r="I20" s="75"/>
      <c r="J20" s="90"/>
      <c r="K20" s="97"/>
      <c r="L20" s="97"/>
    </row>
    <row r="21" spans="1:12" ht="24" customHeight="1">
      <c r="A21" s="31" t="s">
        <v>372</v>
      </c>
      <c r="B21" s="79"/>
      <c r="C21" s="79"/>
      <c r="D21" s="79"/>
      <c r="E21" s="90"/>
      <c r="F21" s="96"/>
      <c r="G21" s="79"/>
      <c r="H21" s="79"/>
      <c r="I21" s="75"/>
      <c r="J21" s="90"/>
      <c r="K21" s="97"/>
      <c r="L21" s="97"/>
    </row>
    <row r="23" spans="3:9" ht="14.25">
      <c r="C23" s="91"/>
      <c r="I23" s="72"/>
    </row>
  </sheetData>
  <mergeCells count="2">
    <mergeCell ref="A1:J1"/>
    <mergeCell ref="I2:J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52"/>
  <sheetViews>
    <sheetView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41.625" style="3" customWidth="1"/>
    <col min="2" max="2" width="14.875" style="3" customWidth="1"/>
    <col min="3" max="3" width="15.375" style="3" customWidth="1"/>
    <col min="4" max="4" width="16.125" style="3" customWidth="1"/>
    <col min="5" max="16384" width="8.75390625" style="3" customWidth="1"/>
  </cols>
  <sheetData>
    <row r="1" spans="1:4" ht="33.75" customHeight="1">
      <c r="A1" s="135" t="s">
        <v>1650</v>
      </c>
      <c r="B1" s="135"/>
      <c r="C1" s="135"/>
      <c r="D1" s="135"/>
    </row>
    <row r="2" spans="1:4" ht="16.5" customHeight="1">
      <c r="A2" s="136" t="s">
        <v>0</v>
      </c>
      <c r="B2" s="136"/>
      <c r="C2" s="136"/>
      <c r="D2" s="136"/>
    </row>
    <row r="3" spans="1:4" ht="33" customHeight="1">
      <c r="A3" s="5" t="s">
        <v>377</v>
      </c>
      <c r="B3" s="6" t="s">
        <v>512</v>
      </c>
      <c r="C3" s="6" t="s">
        <v>513</v>
      </c>
      <c r="D3" s="6" t="s">
        <v>429</v>
      </c>
    </row>
    <row r="4" spans="1:4" ht="24.75" customHeight="1">
      <c r="A4" s="7" t="s">
        <v>402</v>
      </c>
      <c r="B4" s="93">
        <f>B5+B8+B11+B13</f>
        <v>900</v>
      </c>
      <c r="C4" s="93">
        <f>C5+C8+C11+C13</f>
        <v>884</v>
      </c>
      <c r="D4" s="93">
        <f>D5+D8+D11+D13</f>
        <v>884</v>
      </c>
    </row>
    <row r="5" spans="1:5" ht="24.75" customHeight="1">
      <c r="A5" s="8" t="s">
        <v>404</v>
      </c>
      <c r="B5" s="92"/>
      <c r="C5" s="92"/>
      <c r="D5" s="92"/>
      <c r="E5" s="21"/>
    </row>
    <row r="6" spans="1:5" ht="24.75" customHeight="1">
      <c r="A6" s="11" t="s">
        <v>406</v>
      </c>
      <c r="B6" s="94"/>
      <c r="C6" s="94"/>
      <c r="D6" s="94"/>
      <c r="E6" s="21"/>
    </row>
    <row r="7" spans="1:5" ht="24.75" customHeight="1">
      <c r="A7" s="14" t="s">
        <v>408</v>
      </c>
      <c r="B7" s="94"/>
      <c r="C7" s="94"/>
      <c r="D7" s="94"/>
      <c r="E7" s="21"/>
    </row>
    <row r="8" spans="1:4" ht="24.75" customHeight="1">
      <c r="A8" s="11" t="s">
        <v>410</v>
      </c>
      <c r="B8" s="94"/>
      <c r="C8" s="94"/>
      <c r="D8" s="94"/>
    </row>
    <row r="9" spans="1:4" ht="24.75" customHeight="1">
      <c r="A9" s="11" t="s">
        <v>412</v>
      </c>
      <c r="B9" s="15"/>
      <c r="C9" s="15"/>
      <c r="D9" s="15"/>
    </row>
    <row r="10" spans="1:4" ht="24.75" customHeight="1">
      <c r="A10" s="11" t="s">
        <v>414</v>
      </c>
      <c r="B10" s="15"/>
      <c r="C10" s="15"/>
      <c r="D10" s="15"/>
    </row>
    <row r="11" spans="1:4" ht="24.75" customHeight="1">
      <c r="A11" s="11" t="s">
        <v>415</v>
      </c>
      <c r="B11" s="15"/>
      <c r="C11" s="15"/>
      <c r="D11" s="94"/>
    </row>
    <row r="12" spans="1:4" ht="24.75" customHeight="1">
      <c r="A12" s="11" t="s">
        <v>416</v>
      </c>
      <c r="B12" s="15"/>
      <c r="C12" s="15"/>
      <c r="D12" s="94"/>
    </row>
    <row r="13" spans="1:4" ht="24.75" customHeight="1">
      <c r="A13" s="11" t="s">
        <v>418</v>
      </c>
      <c r="B13" s="15">
        <v>900</v>
      </c>
      <c r="C13" s="15">
        <v>884</v>
      </c>
      <c r="D13" s="15">
        <v>884</v>
      </c>
    </row>
    <row r="14" spans="1:4" s="1" customFormat="1" ht="24.75" customHeight="1">
      <c r="A14" s="17" t="s">
        <v>420</v>
      </c>
      <c r="B14" s="94">
        <v>52</v>
      </c>
      <c r="C14" s="94">
        <v>52</v>
      </c>
      <c r="D14" s="94">
        <v>52</v>
      </c>
    </row>
    <row r="15" spans="1:4" s="1" customFormat="1" ht="24.75" customHeight="1">
      <c r="A15" s="18" t="s">
        <v>421</v>
      </c>
      <c r="B15" s="95">
        <f>B4+B14</f>
        <v>952</v>
      </c>
      <c r="C15" s="95">
        <f>C4+C14</f>
        <v>936</v>
      </c>
      <c r="D15" s="95">
        <f>D4+D14</f>
        <v>936</v>
      </c>
    </row>
    <row r="16" spans="1:4" ht="24.75" customHeight="1">
      <c r="A16" s="18" t="s">
        <v>422</v>
      </c>
      <c r="B16" s="15">
        <v>900</v>
      </c>
      <c r="C16" s="15">
        <v>884</v>
      </c>
      <c r="D16" s="15">
        <v>884</v>
      </c>
    </row>
    <row r="17" spans="2:4" ht="16.5" customHeight="1">
      <c r="B17" s="2"/>
      <c r="C17" s="2"/>
      <c r="D17" s="2"/>
    </row>
    <row r="18" spans="2:4" ht="16.5" customHeight="1">
      <c r="B18" s="2"/>
      <c r="C18" s="2"/>
      <c r="D18" s="2"/>
    </row>
    <row r="19" spans="2:4" ht="16.5" customHeight="1">
      <c r="B19" s="2"/>
      <c r="C19" s="2"/>
      <c r="D19" s="2"/>
    </row>
    <row r="20" spans="1:252" s="2" customFormat="1" ht="16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2" customFormat="1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2" customFormat="1" ht="16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2" customFormat="1" ht="16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" customFormat="1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" customFormat="1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" customFormat="1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" customFormat="1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2" customFormat="1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2" customFormat="1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2" customFormat="1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2" customFormat="1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2" customFormat="1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2" customFormat="1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2" customFormat="1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2" customFormat="1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2" customFormat="1" ht="16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2" customFormat="1" ht="16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2" customFormat="1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2" customFormat="1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2" customFormat="1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2" customFormat="1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2" customFormat="1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2" customFormat="1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2" customFormat="1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2" customFormat="1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2" customFormat="1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s="2" customFormat="1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</sheetData>
  <sheetProtection/>
  <mergeCells count="2">
    <mergeCell ref="A1:D1"/>
    <mergeCell ref="A2:D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52"/>
  <sheetViews>
    <sheetView workbookViewId="0" topLeftCell="A1">
      <selection activeCell="A1" sqref="A1:D1"/>
    </sheetView>
  </sheetViews>
  <sheetFormatPr defaultColWidth="8.75390625" defaultRowHeight="14.25"/>
  <cols>
    <col min="1" max="1" width="40.50390625" style="3" customWidth="1"/>
    <col min="2" max="2" width="14.375" style="4" customWidth="1"/>
    <col min="3" max="3" width="13.75390625" style="3" customWidth="1"/>
    <col min="4" max="4" width="15.375" style="3" customWidth="1"/>
    <col min="5" max="16384" width="8.75390625" style="3" customWidth="1"/>
  </cols>
  <sheetData>
    <row r="1" spans="1:4" ht="33.75" customHeight="1">
      <c r="A1" s="135" t="s">
        <v>1659</v>
      </c>
      <c r="B1" s="135"/>
      <c r="C1" s="135"/>
      <c r="D1" s="135"/>
    </row>
    <row r="2" spans="1:4" ht="17.25" customHeight="1">
      <c r="A2" s="136" t="s">
        <v>1649</v>
      </c>
      <c r="B2" s="136"/>
      <c r="C2" s="136"/>
      <c r="D2" s="136"/>
    </row>
    <row r="3" spans="1:4" ht="33" customHeight="1">
      <c r="A3" s="5" t="s">
        <v>377</v>
      </c>
      <c r="B3" s="6" t="s">
        <v>512</v>
      </c>
      <c r="C3" s="6" t="s">
        <v>513</v>
      </c>
      <c r="D3" s="6" t="s">
        <v>429</v>
      </c>
    </row>
    <row r="4" spans="1:4" ht="24.75" customHeight="1">
      <c r="A4" s="7" t="s">
        <v>403</v>
      </c>
      <c r="B4" s="93">
        <f>B5+B6+B8</f>
        <v>746</v>
      </c>
      <c r="C4" s="93">
        <f>C5+C6+C8</f>
        <v>831</v>
      </c>
      <c r="D4" s="93">
        <f>D5+D6+D8</f>
        <v>831</v>
      </c>
    </row>
    <row r="5" spans="1:5" ht="24.75" customHeight="1">
      <c r="A5" s="10" t="s">
        <v>405</v>
      </c>
      <c r="B5" s="92"/>
      <c r="C5" s="92"/>
      <c r="D5" s="92"/>
      <c r="E5" s="21"/>
    </row>
    <row r="6" spans="1:5" ht="24.75" customHeight="1">
      <c r="A6" s="13" t="s">
        <v>407</v>
      </c>
      <c r="B6" s="94"/>
      <c r="C6" s="94"/>
      <c r="D6" s="94"/>
      <c r="E6" s="21"/>
    </row>
    <row r="7" spans="1:5" ht="24.75" customHeight="1">
      <c r="A7" s="13" t="s">
        <v>409</v>
      </c>
      <c r="B7" s="15"/>
      <c r="C7" s="15"/>
      <c r="D7" s="15"/>
      <c r="E7" s="21"/>
    </row>
    <row r="8" spans="1:4" ht="24.75" customHeight="1">
      <c r="A8" s="13" t="s">
        <v>411</v>
      </c>
      <c r="B8" s="94">
        <f>B9</f>
        <v>746</v>
      </c>
      <c r="C8" s="94">
        <f>C9</f>
        <v>831</v>
      </c>
      <c r="D8" s="94">
        <f>D9</f>
        <v>831</v>
      </c>
    </row>
    <row r="9" spans="1:4" ht="24.75" customHeight="1">
      <c r="A9" s="13" t="s">
        <v>413</v>
      </c>
      <c r="B9" s="94">
        <v>746</v>
      </c>
      <c r="C9" s="94">
        <v>831</v>
      </c>
      <c r="D9" s="94">
        <v>831</v>
      </c>
    </row>
    <row r="10" spans="1:4" ht="24.75" customHeight="1">
      <c r="A10" s="13"/>
      <c r="B10" s="94"/>
      <c r="C10" s="94"/>
      <c r="D10" s="94"/>
    </row>
    <row r="11" spans="1:4" ht="24.75" customHeight="1">
      <c r="A11" s="12"/>
      <c r="B11" s="94"/>
      <c r="C11" s="94"/>
      <c r="D11" s="94"/>
    </row>
    <row r="12" spans="1:4" ht="24.75" customHeight="1">
      <c r="A12" s="16" t="s">
        <v>417</v>
      </c>
      <c r="B12" s="94"/>
      <c r="C12" s="94"/>
      <c r="D12" s="94"/>
    </row>
    <row r="13" spans="1:4" ht="24.75" customHeight="1">
      <c r="A13" s="16" t="s">
        <v>419</v>
      </c>
      <c r="B13" s="94">
        <v>206</v>
      </c>
      <c r="C13" s="94">
        <v>105</v>
      </c>
      <c r="D13" s="94">
        <v>105</v>
      </c>
    </row>
    <row r="14" spans="1:4" s="1" customFormat="1" ht="24.75" customHeight="1">
      <c r="A14" s="12"/>
      <c r="B14" s="94"/>
      <c r="C14" s="94"/>
      <c r="D14" s="94"/>
    </row>
    <row r="15" spans="1:4" s="1" customFormat="1" ht="24.75" customHeight="1">
      <c r="A15" s="19" t="s">
        <v>421</v>
      </c>
      <c r="B15" s="95">
        <f>B4+B12+B13</f>
        <v>952</v>
      </c>
      <c r="C15" s="95">
        <f>C4+C12+C13</f>
        <v>936</v>
      </c>
      <c r="D15" s="95">
        <f>D4+D12+D13</f>
        <v>936</v>
      </c>
    </row>
    <row r="16" spans="1:4" ht="24.75" customHeight="1">
      <c r="A16" s="20" t="s">
        <v>423</v>
      </c>
      <c r="B16" s="15">
        <v>746</v>
      </c>
      <c r="C16" s="15">
        <v>831</v>
      </c>
      <c r="D16" s="15">
        <v>831</v>
      </c>
    </row>
    <row r="17" spans="1:4" ht="16.5" customHeight="1">
      <c r="A17" s="2"/>
      <c r="B17" s="2"/>
      <c r="C17" s="2"/>
      <c r="D17" s="2"/>
    </row>
    <row r="18" spans="1:4" ht="16.5" customHeight="1">
      <c r="A18" s="2"/>
      <c r="B18" s="2"/>
      <c r="C18" s="2"/>
      <c r="D18" s="2"/>
    </row>
    <row r="19" spans="1:4" ht="16.5" customHeight="1">
      <c r="A19" s="2"/>
      <c r="B19" s="2"/>
      <c r="C19" s="2"/>
      <c r="D19" s="2"/>
    </row>
    <row r="20" spans="1:252" s="2" customFormat="1" ht="16.5" customHeight="1">
      <c r="A20" s="3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2" customFormat="1" ht="16.5" customHeight="1">
      <c r="A21" s="3"/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2" customFormat="1" ht="16.5" customHeight="1">
      <c r="A22" s="3"/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2" customFormat="1" ht="16.5" customHeight="1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2" customFormat="1" ht="16.5" customHeight="1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s="2" customFormat="1" ht="16.5" customHeight="1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s="2" customFormat="1" ht="16.5" customHeight="1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s="2" customFormat="1" ht="16.5" customHeight="1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s="2" customFormat="1" ht="16.5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s="2" customFormat="1" ht="16.5" customHeight="1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s="2" customFormat="1" ht="16.5" customHeight="1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s="2" customFormat="1" ht="16.5" customHeight="1">
      <c r="A31" s="3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2" customFormat="1" ht="16.5" customHeight="1">
      <c r="A32" s="3"/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2" customFormat="1" ht="16.5" customHeight="1">
      <c r="A33" s="3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</row>
    <row r="34" spans="1:252" s="2" customFormat="1" ht="16.5" customHeight="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6.5" customHeight="1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6.5" customHeight="1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6.5" customHeight="1">
      <c r="A37" s="3"/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6.5" customHeight="1">
      <c r="A38" s="3"/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6.5" customHeight="1">
      <c r="A39" s="3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</row>
    <row r="40" spans="1:252" s="2" customFormat="1" ht="16.5" customHeight="1">
      <c r="A40" s="3"/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</row>
    <row r="41" spans="1:252" s="2" customFormat="1" ht="16.5" customHeight="1">
      <c r="A41" s="3"/>
      <c r="B41" s="4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2" customFormat="1" ht="16.5" customHeight="1">
      <c r="A42" s="3"/>
      <c r="B42" s="4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</row>
    <row r="43" spans="1:252" s="2" customFormat="1" ht="16.5" customHeight="1">
      <c r="A43" s="3"/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</row>
    <row r="44" spans="1:252" s="2" customFormat="1" ht="16.5" customHeight="1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</row>
    <row r="45" spans="1:252" s="2" customFormat="1" ht="16.5" customHeight="1">
      <c r="A45" s="3"/>
      <c r="B45" s="4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2" customFormat="1" ht="16.5" customHeight="1">
      <c r="A46" s="3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2" customFormat="1" ht="16.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2" customFormat="1" ht="16.5" customHeight="1">
      <c r="A48" s="3"/>
      <c r="B48" s="4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</row>
    <row r="49" spans="1:252" s="2" customFormat="1" ht="16.5" customHeight="1">
      <c r="A49" s="3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2" customFormat="1" ht="16.5" customHeight="1">
      <c r="A50" s="3"/>
      <c r="B50" s="4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2" customFormat="1" ht="16.5" customHeight="1">
      <c r="A51" s="3"/>
      <c r="B51" s="4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</row>
    <row r="52" spans="1:252" s="2" customFormat="1" ht="16.5" customHeight="1">
      <c r="A52" s="3"/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</row>
  </sheetData>
  <mergeCells count="2">
    <mergeCell ref="A2:D2"/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1" sqref="A1:E1"/>
    </sheetView>
  </sheetViews>
  <sheetFormatPr defaultColWidth="8.75390625" defaultRowHeight="14.25"/>
  <cols>
    <col min="1" max="1" width="42.00390625" style="3" customWidth="1"/>
    <col min="2" max="2" width="13.125" style="3" customWidth="1"/>
    <col min="3" max="3" width="12.125" style="3" customWidth="1"/>
    <col min="4" max="5" width="10.125" style="3" customWidth="1"/>
    <col min="6" max="16384" width="8.75390625" style="3" customWidth="1"/>
  </cols>
  <sheetData>
    <row r="1" spans="1:5" ht="22.5">
      <c r="A1" s="135" t="s">
        <v>1648</v>
      </c>
      <c r="B1" s="135"/>
      <c r="C1" s="135"/>
      <c r="D1" s="135"/>
      <c r="E1" s="135"/>
    </row>
    <row r="2" spans="1:5" ht="21" customHeight="1">
      <c r="A2" s="136" t="s">
        <v>1647</v>
      </c>
      <c r="B2" s="136"/>
      <c r="C2" s="136"/>
      <c r="D2" s="136"/>
      <c r="E2" s="136"/>
    </row>
    <row r="3" spans="1:5" ht="21" customHeight="1">
      <c r="A3" s="144" t="s">
        <v>377</v>
      </c>
      <c r="B3" s="143" t="s">
        <v>510</v>
      </c>
      <c r="C3" s="144"/>
      <c r="D3" s="143" t="s">
        <v>378</v>
      </c>
      <c r="E3" s="144" t="s">
        <v>379</v>
      </c>
    </row>
    <row r="4" spans="1:5" ht="32.25" customHeight="1">
      <c r="A4" s="145"/>
      <c r="B4" s="23" t="s">
        <v>382</v>
      </c>
      <c r="C4" s="22" t="s">
        <v>383</v>
      </c>
      <c r="D4" s="146"/>
      <c r="E4" s="145"/>
    </row>
    <row r="5" spans="1:5" ht="42" customHeight="1">
      <c r="A5" s="24" t="s">
        <v>384</v>
      </c>
      <c r="B5" s="79"/>
      <c r="C5" s="79"/>
      <c r="D5" s="79"/>
      <c r="E5" s="79"/>
    </row>
    <row r="6" spans="1:5" ht="42" customHeight="1">
      <c r="A6" s="24" t="s">
        <v>386</v>
      </c>
      <c r="B6" s="79">
        <v>22653</v>
      </c>
      <c r="C6" s="79">
        <v>63461</v>
      </c>
      <c r="D6" s="79"/>
      <c r="E6" s="79"/>
    </row>
    <row r="7" spans="1:5" ht="42" customHeight="1">
      <c r="A7" s="24" t="s">
        <v>388</v>
      </c>
      <c r="B7" s="79">
        <v>6496</v>
      </c>
      <c r="C7" s="79">
        <v>6882</v>
      </c>
      <c r="D7" s="79">
        <v>8469</v>
      </c>
      <c r="E7" s="79"/>
    </row>
    <row r="8" spans="1:5" ht="42" customHeight="1">
      <c r="A8" s="24" t="s">
        <v>390</v>
      </c>
      <c r="B8" s="79"/>
      <c r="C8" s="79"/>
      <c r="D8" s="79"/>
      <c r="E8" s="79"/>
    </row>
    <row r="9" spans="1:5" ht="42" customHeight="1">
      <c r="A9" s="24" t="s">
        <v>392</v>
      </c>
      <c r="B9" s="79"/>
      <c r="C9" s="79"/>
      <c r="D9" s="79"/>
      <c r="E9" s="79"/>
    </row>
    <row r="10" spans="1:5" ht="42" customHeight="1">
      <c r="A10" s="24" t="s">
        <v>394</v>
      </c>
      <c r="B10" s="79"/>
      <c r="C10" s="79"/>
      <c r="D10" s="79"/>
      <c r="E10" s="79"/>
    </row>
    <row r="11" spans="1:5" ht="42" customHeight="1">
      <c r="A11" s="24" t="s">
        <v>396</v>
      </c>
      <c r="B11" s="79"/>
      <c r="C11" s="79"/>
      <c r="D11" s="79"/>
      <c r="E11" s="79"/>
    </row>
    <row r="12" spans="1:5" ht="42" customHeight="1">
      <c r="A12" s="24" t="s">
        <v>398</v>
      </c>
      <c r="B12" s="79"/>
      <c r="C12" s="79"/>
      <c r="D12" s="79"/>
      <c r="E12" s="79"/>
    </row>
    <row r="13" spans="1:5" ht="42" customHeight="1">
      <c r="A13" s="26" t="s">
        <v>400</v>
      </c>
      <c r="B13" s="79">
        <f>SUM(B5:B12)</f>
        <v>29149</v>
      </c>
      <c r="C13" s="79">
        <f>SUM(C5:C12)</f>
        <v>70343</v>
      </c>
      <c r="D13" s="79">
        <f>SUM(D5:D12)</f>
        <v>8469</v>
      </c>
      <c r="E13" s="79">
        <f>SUM(E5:E12)</f>
        <v>0</v>
      </c>
    </row>
  </sheetData>
  <sheetProtection/>
  <mergeCells count="6">
    <mergeCell ref="A1:E1"/>
    <mergeCell ref="A2:E2"/>
    <mergeCell ref="B3:C3"/>
    <mergeCell ref="A3:A4"/>
    <mergeCell ref="D3:D4"/>
    <mergeCell ref="E3:E4"/>
  </mergeCells>
  <printOptions/>
  <pageMargins left="0.75" right="0.39305555555555555" top="0.6298611111111111" bottom="0.3541666666666667" header="0.5111111111111111" footer="0.236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8.75390625" defaultRowHeight="14.25"/>
  <cols>
    <col min="1" max="1" width="41.625" style="3" customWidth="1"/>
    <col min="2" max="2" width="14.00390625" style="3" customWidth="1"/>
    <col min="3" max="3" width="13.875" style="3" customWidth="1"/>
    <col min="4" max="4" width="12.625" style="3" customWidth="1"/>
    <col min="5" max="5" width="10.50390625" style="3" customWidth="1"/>
    <col min="6" max="16384" width="8.75390625" style="3" customWidth="1"/>
  </cols>
  <sheetData>
    <row r="1" spans="1:5" ht="22.5">
      <c r="A1" s="135" t="s">
        <v>1661</v>
      </c>
      <c r="B1" s="135"/>
      <c r="C1" s="135"/>
      <c r="D1" s="135"/>
      <c r="E1" s="135"/>
    </row>
    <row r="2" spans="1:5" ht="21" customHeight="1">
      <c r="A2" s="136" t="s">
        <v>1649</v>
      </c>
      <c r="B2" s="136"/>
      <c r="C2" s="136"/>
      <c r="D2" s="136"/>
      <c r="E2" s="136"/>
    </row>
    <row r="3" spans="1:5" ht="21" customHeight="1">
      <c r="A3" s="144" t="s">
        <v>377</v>
      </c>
      <c r="B3" s="143" t="s">
        <v>511</v>
      </c>
      <c r="C3" s="144"/>
      <c r="D3" s="144" t="s">
        <v>380</v>
      </c>
      <c r="E3" s="144" t="s">
        <v>381</v>
      </c>
    </row>
    <row r="4" spans="1:5" ht="32.25" customHeight="1">
      <c r="A4" s="145"/>
      <c r="B4" s="23" t="s">
        <v>382</v>
      </c>
      <c r="C4" s="22" t="s">
        <v>383</v>
      </c>
      <c r="D4" s="145"/>
      <c r="E4" s="145"/>
    </row>
    <row r="5" spans="1:5" ht="42" customHeight="1">
      <c r="A5" s="24" t="s">
        <v>385</v>
      </c>
      <c r="B5" s="80"/>
      <c r="C5" s="80"/>
      <c r="D5" s="80"/>
      <c r="E5" s="80"/>
    </row>
    <row r="6" spans="1:5" ht="42" customHeight="1">
      <c r="A6" s="24" t="s">
        <v>387</v>
      </c>
      <c r="B6" s="80">
        <v>22653</v>
      </c>
      <c r="C6" s="80">
        <v>62417</v>
      </c>
      <c r="D6" s="80"/>
      <c r="E6" s="80">
        <v>1044</v>
      </c>
    </row>
    <row r="7" spans="1:5" ht="42" customHeight="1">
      <c r="A7" s="24" t="s">
        <v>389</v>
      </c>
      <c r="B7" s="80">
        <v>4865</v>
      </c>
      <c r="C7" s="80">
        <v>4691</v>
      </c>
      <c r="D7" s="80"/>
      <c r="E7" s="80">
        <v>10660</v>
      </c>
    </row>
    <row r="8" spans="1:5" ht="42" customHeight="1">
      <c r="A8" s="24" t="s">
        <v>391</v>
      </c>
      <c r="B8" s="80"/>
      <c r="C8" s="80"/>
      <c r="D8" s="80"/>
      <c r="E8" s="80"/>
    </row>
    <row r="9" spans="1:5" ht="42" customHeight="1">
      <c r="A9" s="24" t="s">
        <v>393</v>
      </c>
      <c r="B9" s="80"/>
      <c r="C9" s="80"/>
      <c r="D9" s="80"/>
      <c r="E9" s="80"/>
    </row>
    <row r="10" spans="1:5" ht="42" customHeight="1">
      <c r="A10" s="24" t="s">
        <v>395</v>
      </c>
      <c r="B10" s="80"/>
      <c r="C10" s="80"/>
      <c r="D10" s="80"/>
      <c r="E10" s="80"/>
    </row>
    <row r="11" spans="1:5" ht="42" customHeight="1">
      <c r="A11" s="24" t="s">
        <v>397</v>
      </c>
      <c r="B11" s="80"/>
      <c r="C11" s="80"/>
      <c r="D11" s="80"/>
      <c r="E11" s="80"/>
    </row>
    <row r="12" spans="1:5" ht="42" customHeight="1">
      <c r="A12" s="24" t="s">
        <v>399</v>
      </c>
      <c r="B12" s="80"/>
      <c r="C12" s="80"/>
      <c r="D12" s="80"/>
      <c r="E12" s="80"/>
    </row>
    <row r="13" spans="1:5" ht="42" customHeight="1">
      <c r="A13" s="26" t="s">
        <v>401</v>
      </c>
      <c r="B13" s="80">
        <f>SUM(B5:B12)</f>
        <v>27518</v>
      </c>
      <c r="C13" s="80">
        <f>SUM(C5:C12)</f>
        <v>67108</v>
      </c>
      <c r="D13" s="80">
        <f>SUM(D5:D12)</f>
        <v>0</v>
      </c>
      <c r="E13" s="80">
        <f>SUM(E5:E12)</f>
        <v>11704</v>
      </c>
    </row>
  </sheetData>
  <mergeCells count="6">
    <mergeCell ref="A1:E1"/>
    <mergeCell ref="A2:E2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1"/>
    </sheetView>
  </sheetViews>
  <sheetFormatPr defaultColWidth="9.00390625" defaultRowHeight="14.25"/>
  <cols>
    <col min="1" max="1" width="22.625" style="0" customWidth="1"/>
    <col min="2" max="2" width="21.875" style="0" customWidth="1"/>
    <col min="3" max="3" width="22.125" style="0" customWidth="1"/>
    <col min="4" max="4" width="22.00390625" style="0" customWidth="1"/>
    <col min="5" max="5" width="21.375" style="0" customWidth="1"/>
  </cols>
  <sheetData>
    <row r="1" spans="1:5" ht="35.25" customHeight="1">
      <c r="A1" s="147" t="s">
        <v>1652</v>
      </c>
      <c r="B1" s="147"/>
      <c r="C1" s="147"/>
      <c r="D1" s="147"/>
      <c r="E1" s="147"/>
    </row>
    <row r="2" spans="1:5" ht="48.75" customHeight="1">
      <c r="A2" s="101"/>
      <c r="B2" s="101"/>
      <c r="C2" s="101"/>
      <c r="D2" s="101"/>
      <c r="E2" s="102" t="s">
        <v>515</v>
      </c>
    </row>
    <row r="3" spans="1:5" ht="56.25" customHeight="1">
      <c r="A3" s="103" t="s">
        <v>516</v>
      </c>
      <c r="B3" s="103" t="s">
        <v>517</v>
      </c>
      <c r="C3" s="103" t="s">
        <v>518</v>
      </c>
      <c r="D3" s="103" t="s">
        <v>519</v>
      </c>
      <c r="E3" s="104" t="s">
        <v>520</v>
      </c>
    </row>
    <row r="4" spans="1:5" ht="56.25" customHeight="1">
      <c r="A4" s="105" t="s">
        <v>521</v>
      </c>
      <c r="B4" s="106">
        <v>47812</v>
      </c>
      <c r="C4" s="106">
        <v>70801</v>
      </c>
      <c r="D4" s="106">
        <v>70900</v>
      </c>
      <c r="E4" s="107">
        <v>0.9986036671368124</v>
      </c>
    </row>
  </sheetData>
  <mergeCells count="1"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1"/>
    </sheetView>
  </sheetViews>
  <sheetFormatPr defaultColWidth="9.00390625" defaultRowHeight="14.25"/>
  <cols>
    <col min="1" max="1" width="24.125" style="0" customWidth="1"/>
    <col min="2" max="2" width="20.375" style="0" customWidth="1"/>
    <col min="3" max="3" width="17.25390625" style="0" customWidth="1"/>
    <col min="4" max="4" width="18.125" style="0" customWidth="1"/>
    <col min="5" max="5" width="19.00390625" style="0" customWidth="1"/>
  </cols>
  <sheetData>
    <row r="1" spans="1:5" ht="35.25" customHeight="1">
      <c r="A1" s="147" t="s">
        <v>1651</v>
      </c>
      <c r="B1" s="147"/>
      <c r="C1" s="147"/>
      <c r="D1" s="147"/>
      <c r="E1" s="147"/>
    </row>
    <row r="2" spans="1:5" ht="48.75" customHeight="1">
      <c r="A2" s="101"/>
      <c r="B2" s="101"/>
      <c r="C2" s="101"/>
      <c r="D2" s="101"/>
      <c r="E2" s="102" t="s">
        <v>515</v>
      </c>
    </row>
    <row r="3" spans="1:5" ht="56.25" customHeight="1">
      <c r="A3" s="103" t="s">
        <v>516</v>
      </c>
      <c r="B3" s="103" t="s">
        <v>517</v>
      </c>
      <c r="C3" s="103" t="s">
        <v>518</v>
      </c>
      <c r="D3" s="103" t="s">
        <v>519</v>
      </c>
      <c r="E3" s="104" t="s">
        <v>520</v>
      </c>
    </row>
    <row r="4" spans="1:5" ht="56.25" customHeight="1">
      <c r="A4" s="105" t="s">
        <v>522</v>
      </c>
      <c r="B4" s="106">
        <v>12384</v>
      </c>
      <c r="C4" s="106">
        <v>9047</v>
      </c>
      <c r="D4" s="106">
        <v>12400</v>
      </c>
      <c r="E4" s="107">
        <f>C4/D4*100%</f>
        <v>0.7295967741935484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A14" sqref="A14"/>
    </sheetView>
  </sheetViews>
  <sheetFormatPr defaultColWidth="9.00390625" defaultRowHeight="14.25"/>
  <cols>
    <col min="1" max="1" width="10.375" style="0" customWidth="1"/>
  </cols>
  <sheetData>
    <row r="2" spans="1:7" ht="22.5">
      <c r="A2" s="124" t="s">
        <v>1621</v>
      </c>
      <c r="B2" s="124"/>
      <c r="C2" s="124"/>
      <c r="D2" s="124"/>
      <c r="E2" s="124"/>
      <c r="F2" s="124"/>
      <c r="G2" s="124"/>
    </row>
    <row r="3" spans="1:7" ht="22.5">
      <c r="A3" s="124" t="s">
        <v>1622</v>
      </c>
      <c r="B3" s="124"/>
      <c r="C3" s="124"/>
      <c r="D3" s="124"/>
      <c r="E3" s="124"/>
      <c r="F3" s="124"/>
      <c r="G3" s="124"/>
    </row>
    <row r="4" spans="1:7" ht="22.5">
      <c r="A4" s="124" t="s">
        <v>1626</v>
      </c>
      <c r="B4" s="124"/>
      <c r="C4" s="124"/>
      <c r="D4" s="124"/>
      <c r="E4" s="124"/>
      <c r="F4" s="124"/>
      <c r="G4" s="124"/>
    </row>
    <row r="5" spans="1:7" ht="22.5">
      <c r="A5" s="124" t="s">
        <v>1625</v>
      </c>
      <c r="B5" s="124"/>
      <c r="C5" s="124"/>
      <c r="D5" s="124"/>
      <c r="E5" s="124"/>
      <c r="F5" s="124"/>
      <c r="G5" s="124"/>
    </row>
    <row r="6" spans="1:7" ht="22.5">
      <c r="A6" s="124" t="s">
        <v>1623</v>
      </c>
      <c r="B6" s="124"/>
      <c r="C6" s="124"/>
      <c r="D6" s="124"/>
      <c r="E6" s="124"/>
      <c r="F6" s="124"/>
      <c r="G6" s="124"/>
    </row>
    <row r="7" spans="1:7" ht="22.5">
      <c r="A7" s="124" t="s">
        <v>1653</v>
      </c>
      <c r="B7" s="124"/>
      <c r="C7" s="124"/>
      <c r="D7" s="124"/>
      <c r="E7" s="124"/>
      <c r="F7" s="124"/>
      <c r="G7" s="124"/>
    </row>
    <row r="8" spans="1:7" ht="22.5">
      <c r="A8" s="124" t="s">
        <v>1654</v>
      </c>
      <c r="B8" s="124"/>
      <c r="C8" s="124"/>
      <c r="D8" s="124"/>
      <c r="E8" s="124"/>
      <c r="F8" s="124"/>
      <c r="G8" s="124"/>
    </row>
    <row r="9" spans="1:7" ht="22.5">
      <c r="A9" s="124" t="s">
        <v>1656</v>
      </c>
      <c r="B9" s="124"/>
      <c r="C9" s="124"/>
      <c r="D9" s="124"/>
      <c r="E9" s="124"/>
      <c r="F9" s="124"/>
      <c r="G9" s="124"/>
    </row>
    <row r="10" spans="1:7" ht="22.5">
      <c r="A10" s="124" t="s">
        <v>1657</v>
      </c>
      <c r="B10" s="125"/>
      <c r="C10" s="125"/>
      <c r="D10" s="125"/>
      <c r="E10" s="125"/>
      <c r="F10" s="125"/>
      <c r="G10" s="125"/>
    </row>
    <row r="11" spans="1:7" ht="22.5">
      <c r="A11" s="124" t="s">
        <v>1658</v>
      </c>
      <c r="B11" s="125"/>
      <c r="C11" s="125"/>
      <c r="D11" s="125"/>
      <c r="E11" s="125"/>
      <c r="F11" s="125"/>
      <c r="G11" s="125"/>
    </row>
    <row r="12" spans="1:7" ht="22.5">
      <c r="A12" s="124" t="s">
        <v>1660</v>
      </c>
      <c r="B12" s="125"/>
      <c r="C12" s="125"/>
      <c r="D12" s="125"/>
      <c r="E12" s="125"/>
      <c r="F12" s="125"/>
      <c r="G12" s="125"/>
    </row>
    <row r="13" spans="1:7" ht="22.5">
      <c r="A13" s="124" t="s">
        <v>1662</v>
      </c>
      <c r="B13" s="125"/>
      <c r="C13" s="125"/>
      <c r="D13" s="125"/>
      <c r="E13" s="125"/>
      <c r="F13" s="125"/>
      <c r="G13" s="125"/>
    </row>
    <row r="14" ht="22.5">
      <c r="A14" s="124" t="s">
        <v>1663</v>
      </c>
    </row>
    <row r="15" ht="22.5">
      <c r="A15" s="124" t="s">
        <v>1665</v>
      </c>
    </row>
    <row r="16" ht="22.5">
      <c r="A16" s="124" t="s">
        <v>1664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5"/>
  <sheetViews>
    <sheetView zoomScaleSheetLayoutView="100" zoomScalePageLayoutView="0" workbookViewId="0" topLeftCell="A1">
      <selection activeCell="I18" sqref="I18"/>
    </sheetView>
  </sheetViews>
  <sheetFormatPr defaultColWidth="8.75390625" defaultRowHeight="14.25"/>
  <cols>
    <col min="1" max="1" width="43.625" style="21" customWidth="1"/>
    <col min="2" max="3" width="11.875" style="21" customWidth="1"/>
    <col min="4" max="4" width="11.00390625" style="21" hidden="1" customWidth="1"/>
    <col min="5" max="5" width="10.25390625" style="21" hidden="1" customWidth="1"/>
    <col min="6" max="6" width="12.625" style="21" customWidth="1"/>
    <col min="7" max="7" width="37.25390625" style="21" customWidth="1"/>
    <col min="8" max="9" width="11.875" style="21" customWidth="1"/>
    <col min="10" max="10" width="9.875" style="21" hidden="1" customWidth="1"/>
    <col min="11" max="11" width="9.875" style="21" customWidth="1"/>
    <col min="12" max="12" width="9.00390625" style="21" customWidth="1"/>
    <col min="13" max="16384" width="8.75390625" style="21" customWidth="1"/>
  </cols>
  <sheetData>
    <row r="1" spans="1:9" s="52" customFormat="1" ht="25.5">
      <c r="A1" s="130" t="s">
        <v>424</v>
      </c>
      <c r="B1" s="131"/>
      <c r="C1" s="131"/>
      <c r="D1" s="131"/>
      <c r="E1" s="131"/>
      <c r="F1" s="131"/>
      <c r="G1" s="131"/>
      <c r="H1" s="131"/>
      <c r="I1" s="131"/>
    </row>
    <row r="2" spans="2:9" s="44" customFormat="1" ht="16.5" customHeight="1">
      <c r="B2" s="54"/>
      <c r="I2" s="55" t="s">
        <v>0</v>
      </c>
    </row>
    <row r="3" spans="1:11" s="53" customFormat="1" ht="61.5" customHeight="1">
      <c r="A3" s="30" t="s">
        <v>1</v>
      </c>
      <c r="B3" s="30" t="s">
        <v>428</v>
      </c>
      <c r="C3" s="30" t="s">
        <v>429</v>
      </c>
      <c r="D3" s="30"/>
      <c r="E3" s="30"/>
      <c r="F3" s="30" t="s">
        <v>427</v>
      </c>
      <c r="G3" s="30" t="s">
        <v>1</v>
      </c>
      <c r="H3" s="30" t="s">
        <v>428</v>
      </c>
      <c r="I3" s="30" t="s">
        <v>429</v>
      </c>
      <c r="K3" s="30" t="s">
        <v>427</v>
      </c>
    </row>
    <row r="4" spans="1:16" s="47" customFormat="1" ht="13.5" customHeight="1">
      <c r="A4" s="9" t="s">
        <v>2</v>
      </c>
      <c r="B4" s="67">
        <v>52339</v>
      </c>
      <c r="C4" s="75">
        <v>57965</v>
      </c>
      <c r="D4" s="76" t="e">
        <f>100*(B4-#REF!)/#REF!</f>
        <v>#REF!</v>
      </c>
      <c r="E4" s="76"/>
      <c r="F4" s="77">
        <f>(C4-B4)/B4*100</f>
        <v>10.749154550144253</v>
      </c>
      <c r="G4" s="9" t="s">
        <v>3</v>
      </c>
      <c r="H4" s="78">
        <v>214228</v>
      </c>
      <c r="I4" s="80">
        <v>270975</v>
      </c>
      <c r="J4" s="81" t="e">
        <f>100*(H4-#REF!)/#REF!</f>
        <v>#REF!</v>
      </c>
      <c r="K4" s="82">
        <f>(I4-H4)/H4*100</f>
        <v>26.489067722239856</v>
      </c>
      <c r="P4" s="63"/>
    </row>
    <row r="5" spans="1:11" s="47" customFormat="1" ht="13.5" customHeight="1">
      <c r="A5" s="9" t="s">
        <v>4</v>
      </c>
      <c r="B5" s="67">
        <f>SUM(B6,B13,B30)</f>
        <v>148071</v>
      </c>
      <c r="C5" s="67">
        <f>SUM(C6,C13,C30)</f>
        <v>167232</v>
      </c>
      <c r="D5" s="76" t="e">
        <f>100*(B5-#REF!)/#REF!</f>
        <v>#REF!</v>
      </c>
      <c r="E5" s="76"/>
      <c r="F5" s="77">
        <f aca="true" t="shared" si="0" ref="F5:F64">(C5-B5)/B5*100</f>
        <v>12.940413720444921</v>
      </c>
      <c r="G5" s="9" t="s">
        <v>5</v>
      </c>
      <c r="H5" s="78">
        <v>1007</v>
      </c>
      <c r="I5" s="80">
        <f>SUM(I6:I8)</f>
        <v>896</v>
      </c>
      <c r="J5" s="81" t="e">
        <f>100*(H5-#REF!)/#REF!</f>
        <v>#REF!</v>
      </c>
      <c r="K5" s="82">
        <f>(I5-H5)/H5*100</f>
        <v>-11.022840119165839</v>
      </c>
    </row>
    <row r="6" spans="1:11" s="47" customFormat="1" ht="13.5" customHeight="1">
      <c r="A6" s="9" t="s">
        <v>6</v>
      </c>
      <c r="B6" s="64">
        <f>SUM(B7:B12)</f>
        <v>9016</v>
      </c>
      <c r="C6" s="68">
        <f>SUM(C7:C12)</f>
        <v>9266</v>
      </c>
      <c r="D6" s="76" t="e">
        <f>100*(B6-#REF!)/#REF!</f>
        <v>#REF!</v>
      </c>
      <c r="E6" s="76"/>
      <c r="F6" s="77">
        <f t="shared" si="0"/>
        <v>2.7728482697426795</v>
      </c>
      <c r="G6" s="9" t="s">
        <v>7</v>
      </c>
      <c r="H6" s="78"/>
      <c r="I6" s="80"/>
      <c r="J6" s="81" t="e">
        <f>100*(H6-#REF!)/#REF!</f>
        <v>#REF!</v>
      </c>
      <c r="K6" s="82"/>
    </row>
    <row r="7" spans="1:11" s="47" customFormat="1" ht="16.5" customHeight="1">
      <c r="A7" s="11" t="s">
        <v>433</v>
      </c>
      <c r="B7" s="65">
        <v>1432</v>
      </c>
      <c r="C7" s="75">
        <v>1432</v>
      </c>
      <c r="D7" s="76" t="e">
        <f>100*(B7-#REF!)/#REF!</f>
        <v>#REF!</v>
      </c>
      <c r="E7" s="76"/>
      <c r="F7" s="77">
        <f t="shared" si="0"/>
        <v>0</v>
      </c>
      <c r="G7" s="9" t="s">
        <v>8</v>
      </c>
      <c r="H7" s="78"/>
      <c r="I7" s="80"/>
      <c r="J7" s="81" t="e">
        <f>100*(H7-#REF!)/#REF!</f>
        <v>#REF!</v>
      </c>
      <c r="K7" s="82"/>
    </row>
    <row r="8" spans="1:11" s="47" customFormat="1" ht="16.5" customHeight="1">
      <c r="A8" s="11" t="s">
        <v>434</v>
      </c>
      <c r="B8" s="65">
        <v>586</v>
      </c>
      <c r="C8" s="75">
        <v>586</v>
      </c>
      <c r="D8" s="76" t="e">
        <f>100*(B8-#REF!)/#REF!</f>
        <v>#REF!</v>
      </c>
      <c r="E8" s="76"/>
      <c r="F8" s="77">
        <f t="shared" si="0"/>
        <v>0</v>
      </c>
      <c r="G8" s="9" t="s">
        <v>9</v>
      </c>
      <c r="H8" s="78">
        <v>1007</v>
      </c>
      <c r="I8" s="80">
        <v>896</v>
      </c>
      <c r="J8" s="81" t="e">
        <f>100*(H8-#REF!)/#REF!</f>
        <v>#REF!</v>
      </c>
      <c r="K8" s="82">
        <f>(I8-H8)/H8*100</f>
        <v>-11.022840119165839</v>
      </c>
    </row>
    <row r="9" spans="1:11" s="47" customFormat="1" ht="16.5" customHeight="1">
      <c r="A9" s="11" t="s">
        <v>435</v>
      </c>
      <c r="B9" s="65">
        <v>5464</v>
      </c>
      <c r="C9" s="75">
        <v>5742</v>
      </c>
      <c r="D9" s="76" t="e">
        <f>100*(B9-#REF!)/#REF!</f>
        <v>#REF!</v>
      </c>
      <c r="E9" s="76"/>
      <c r="F9" s="77">
        <f t="shared" si="0"/>
        <v>5.087847730600293</v>
      </c>
      <c r="G9" s="56"/>
      <c r="H9" s="78"/>
      <c r="I9" s="80"/>
      <c r="J9" s="81" t="e">
        <f>100*(H9-#REF!)/#REF!</f>
        <v>#REF!</v>
      </c>
      <c r="K9" s="82"/>
    </row>
    <row r="10" spans="1:11" s="47" customFormat="1" ht="16.5" customHeight="1">
      <c r="A10" s="11" t="s">
        <v>436</v>
      </c>
      <c r="B10" s="65"/>
      <c r="C10" s="75">
        <v>36</v>
      </c>
      <c r="D10" s="76"/>
      <c r="E10" s="76"/>
      <c r="F10" s="77"/>
      <c r="G10" s="56"/>
      <c r="H10" s="78"/>
      <c r="I10" s="80"/>
      <c r="J10" s="81"/>
      <c r="K10" s="82"/>
    </row>
    <row r="11" spans="1:11" s="47" customFormat="1" ht="16.5" customHeight="1">
      <c r="A11" s="11" t="s">
        <v>437</v>
      </c>
      <c r="B11" s="65"/>
      <c r="C11" s="75">
        <v>-64</v>
      </c>
      <c r="D11" s="76"/>
      <c r="E11" s="76"/>
      <c r="F11" s="77"/>
      <c r="G11" s="56"/>
      <c r="H11" s="78"/>
      <c r="I11" s="80"/>
      <c r="J11" s="81"/>
      <c r="K11" s="82"/>
    </row>
    <row r="12" spans="1:11" s="47" customFormat="1" ht="15.75" customHeight="1">
      <c r="A12" s="11" t="s">
        <v>438</v>
      </c>
      <c r="B12" s="65">
        <v>1534</v>
      </c>
      <c r="C12" s="75">
        <v>1534</v>
      </c>
      <c r="D12" s="76" t="e">
        <f>100*(B12-#REF!)/#REF!</f>
        <v>#REF!</v>
      </c>
      <c r="E12" s="76"/>
      <c r="F12" s="77">
        <f t="shared" si="0"/>
        <v>0</v>
      </c>
      <c r="G12" s="56" t="s">
        <v>10</v>
      </c>
      <c r="H12" s="78"/>
      <c r="I12" s="80"/>
      <c r="J12" s="81" t="e">
        <f>100*(H12-#REF!)/#REF!</f>
        <v>#REF!</v>
      </c>
      <c r="K12" s="82"/>
    </row>
    <row r="13" spans="1:11" s="47" customFormat="1" ht="14.25" customHeight="1">
      <c r="A13" s="9" t="s">
        <v>11</v>
      </c>
      <c r="B13" s="64">
        <f>SUM(B14:B29)</f>
        <v>92941</v>
      </c>
      <c r="C13" s="68">
        <f>SUM(C14:C29)</f>
        <v>98105</v>
      </c>
      <c r="D13" s="76" t="e">
        <f>100*(B13-#REF!)/#REF!</f>
        <v>#REF!</v>
      </c>
      <c r="E13" s="76"/>
      <c r="F13" s="77">
        <f t="shared" si="0"/>
        <v>5.556213081417243</v>
      </c>
      <c r="G13" s="9" t="s">
        <v>477</v>
      </c>
      <c r="H13" s="78"/>
      <c r="I13" s="80"/>
      <c r="J13" s="81" t="e">
        <f>100*(H13-#REF!)/#REF!</f>
        <v>#REF!</v>
      </c>
      <c r="K13" s="82"/>
    </row>
    <row r="14" spans="1:11" s="47" customFormat="1" ht="16.5" customHeight="1">
      <c r="A14" s="11" t="s">
        <v>514</v>
      </c>
      <c r="B14" s="65">
        <v>956</v>
      </c>
      <c r="C14" s="75">
        <v>956</v>
      </c>
      <c r="D14" s="76" t="e">
        <f>100*(B14-#REF!)/#REF!</f>
        <v>#REF!</v>
      </c>
      <c r="E14" s="76"/>
      <c r="F14" s="77">
        <f t="shared" si="0"/>
        <v>0</v>
      </c>
      <c r="G14" s="9" t="s">
        <v>12</v>
      </c>
      <c r="H14" s="78"/>
      <c r="I14" s="80"/>
      <c r="J14" s="81" t="e">
        <f>100*(H14-#REF!)/#REF!</f>
        <v>#REF!</v>
      </c>
      <c r="K14" s="82"/>
    </row>
    <row r="15" spans="1:11" s="47" customFormat="1" ht="15" customHeight="1">
      <c r="A15" s="11" t="s">
        <v>439</v>
      </c>
      <c r="B15" s="65">
        <v>26570</v>
      </c>
      <c r="C15" s="75">
        <v>29644</v>
      </c>
      <c r="D15" s="76" t="e">
        <f>100*(B15-#REF!)/#REF!</f>
        <v>#REF!</v>
      </c>
      <c r="E15" s="76"/>
      <c r="F15" s="77">
        <f t="shared" si="0"/>
        <v>11.569439217162213</v>
      </c>
      <c r="G15" s="9" t="s">
        <v>13</v>
      </c>
      <c r="H15" s="78"/>
      <c r="I15" s="80"/>
      <c r="J15" s="81" t="e">
        <f>100*(H15-#REF!)/#REF!</f>
        <v>#REF!</v>
      </c>
      <c r="K15" s="82"/>
    </row>
    <row r="16" spans="1:11" s="47" customFormat="1" ht="17.25" customHeight="1">
      <c r="A16" s="11" t="s">
        <v>440</v>
      </c>
      <c r="B16" s="65">
        <v>4358</v>
      </c>
      <c r="C16" s="75">
        <v>5186</v>
      </c>
      <c r="D16" s="76" t="e">
        <f>100*(B16-#REF!)/#REF!</f>
        <v>#REF!</v>
      </c>
      <c r="E16" s="76"/>
      <c r="F16" s="77">
        <f t="shared" si="0"/>
        <v>18.999541073887105</v>
      </c>
      <c r="G16" s="57" t="s">
        <v>14</v>
      </c>
      <c r="H16" s="78"/>
      <c r="I16" s="80"/>
      <c r="J16" s="81" t="e">
        <f>100*(H16-#REF!)/#REF!</f>
        <v>#REF!</v>
      </c>
      <c r="K16" s="82"/>
    </row>
    <row r="17" spans="1:11" s="47" customFormat="1" ht="18" customHeight="1">
      <c r="A17" s="11" t="s">
        <v>441</v>
      </c>
      <c r="B17" s="65">
        <v>9991</v>
      </c>
      <c r="C17" s="75">
        <v>9256</v>
      </c>
      <c r="D17" s="76" t="e">
        <f>100*(B17-#REF!)/#REF!</f>
        <v>#REF!</v>
      </c>
      <c r="E17" s="76"/>
      <c r="F17" s="77">
        <f t="shared" si="0"/>
        <v>-7.356620958862976</v>
      </c>
      <c r="G17" s="9" t="s">
        <v>15</v>
      </c>
      <c r="H17" s="78"/>
      <c r="I17" s="80"/>
      <c r="J17" s="81" t="e">
        <f>100*(H17-#REF!)/#REF!</f>
        <v>#REF!</v>
      </c>
      <c r="K17" s="82"/>
    </row>
    <row r="18" spans="1:11" s="47" customFormat="1" ht="17.25" customHeight="1">
      <c r="A18" s="11" t="s">
        <v>442</v>
      </c>
      <c r="B18" s="67">
        <v>456</v>
      </c>
      <c r="C18" s="75">
        <v>456</v>
      </c>
      <c r="D18" s="76" t="e">
        <f>100*(B18-#REF!)/#REF!</f>
        <v>#REF!</v>
      </c>
      <c r="E18" s="76"/>
      <c r="F18" s="77">
        <f t="shared" si="0"/>
        <v>0</v>
      </c>
      <c r="G18" s="9" t="s">
        <v>478</v>
      </c>
      <c r="H18" s="78"/>
      <c r="I18" s="80"/>
      <c r="J18" s="81" t="e">
        <f>100*(H18-#REF!)/#REF!</f>
        <v>#REF!</v>
      </c>
      <c r="K18" s="82"/>
    </row>
    <row r="19" spans="1:11" s="47" customFormat="1" ht="15" customHeight="1">
      <c r="A19" s="11" t="s">
        <v>443</v>
      </c>
      <c r="B19" s="67">
        <v>1472</v>
      </c>
      <c r="C19" s="75">
        <v>1570</v>
      </c>
      <c r="D19" s="76" t="e">
        <f>100*(B19-#REF!)/#REF!</f>
        <v>#REF!</v>
      </c>
      <c r="E19" s="76"/>
      <c r="F19" s="77">
        <f t="shared" si="0"/>
        <v>6.657608695652175</v>
      </c>
      <c r="G19" s="9"/>
      <c r="H19" s="78"/>
      <c r="I19" s="80"/>
      <c r="J19" s="81" t="e">
        <f>100*(H19-#REF!)/#REF!</f>
        <v>#REF!</v>
      </c>
      <c r="K19" s="82"/>
    </row>
    <row r="20" spans="1:11" s="47" customFormat="1" ht="13.5" customHeight="1">
      <c r="A20" s="11" t="s">
        <v>444</v>
      </c>
      <c r="B20" s="67">
        <v>5970</v>
      </c>
      <c r="C20" s="75">
        <v>5670</v>
      </c>
      <c r="D20" s="76" t="e">
        <f>100*(B20-#REF!)/#REF!</f>
        <v>#REF!</v>
      </c>
      <c r="E20" s="76"/>
      <c r="F20" s="77">
        <f t="shared" si="0"/>
        <v>-5.025125628140704</v>
      </c>
      <c r="G20" s="9" t="s">
        <v>16</v>
      </c>
      <c r="H20" s="78"/>
      <c r="I20" s="80"/>
      <c r="J20" s="81" t="e">
        <f>100*(H20-#REF!)/#REF!</f>
        <v>#REF!</v>
      </c>
      <c r="K20" s="82"/>
    </row>
    <row r="21" spans="1:11" s="47" customFormat="1" ht="13.5" customHeight="1">
      <c r="A21" s="11" t="s">
        <v>445</v>
      </c>
      <c r="B21" s="67">
        <v>4700</v>
      </c>
      <c r="C21" s="75">
        <v>5269</v>
      </c>
      <c r="D21" s="76" t="e">
        <f>100*(B21-#REF!)/#REF!</f>
        <v>#REF!</v>
      </c>
      <c r="E21" s="76"/>
      <c r="F21" s="77">
        <f t="shared" si="0"/>
        <v>12.106382978723405</v>
      </c>
      <c r="G21" s="9"/>
      <c r="H21" s="78"/>
      <c r="I21" s="80"/>
      <c r="J21" s="81" t="e">
        <f>100*(H21-#REF!)/#REF!</f>
        <v>#REF!</v>
      </c>
      <c r="K21" s="82"/>
    </row>
    <row r="22" spans="1:11" s="47" customFormat="1" ht="13.5" customHeight="1">
      <c r="A22" s="11" t="s">
        <v>446</v>
      </c>
      <c r="B22" s="67">
        <v>12648</v>
      </c>
      <c r="C22" s="75">
        <v>14262</v>
      </c>
      <c r="D22" s="76" t="e">
        <f>100*(B22-#REF!)/#REF!</f>
        <v>#REF!</v>
      </c>
      <c r="E22" s="76"/>
      <c r="F22" s="77">
        <f t="shared" si="0"/>
        <v>12.760910815939278</v>
      </c>
      <c r="G22" s="9"/>
      <c r="H22" s="78"/>
      <c r="I22" s="80"/>
      <c r="J22" s="81" t="e">
        <f>100*(H22-#REF!)/#REF!</f>
        <v>#REF!</v>
      </c>
      <c r="K22" s="82"/>
    </row>
    <row r="23" spans="1:11" s="47" customFormat="1" ht="13.5" customHeight="1">
      <c r="A23" s="11" t="s">
        <v>447</v>
      </c>
      <c r="B23" s="67">
        <v>3106</v>
      </c>
      <c r="C23" s="75">
        <v>2751</v>
      </c>
      <c r="D23" s="76" t="e">
        <f>100*(B23-#REF!)/#REF!</f>
        <v>#REF!</v>
      </c>
      <c r="E23" s="76"/>
      <c r="F23" s="77">
        <f t="shared" si="0"/>
        <v>-11.429491307147456</v>
      </c>
      <c r="G23" s="9"/>
      <c r="H23" s="78"/>
      <c r="I23" s="80"/>
      <c r="J23" s="81" t="e">
        <f>100*(H23-#REF!)/#REF!</f>
        <v>#REF!</v>
      </c>
      <c r="K23" s="82"/>
    </row>
    <row r="24" spans="1:11" s="47" customFormat="1" ht="13.5" customHeight="1">
      <c r="A24" s="11" t="s">
        <v>448</v>
      </c>
      <c r="B24" s="67"/>
      <c r="C24" s="75">
        <v>150</v>
      </c>
      <c r="D24" s="76" t="e">
        <f>100*(B24-#REF!)/#REF!</f>
        <v>#REF!</v>
      </c>
      <c r="E24" s="76"/>
      <c r="F24" s="77"/>
      <c r="G24" s="9"/>
      <c r="H24" s="78"/>
      <c r="I24" s="80"/>
      <c r="J24" s="81" t="e">
        <f>100*(H24-#REF!)/#REF!</f>
        <v>#REF!</v>
      </c>
      <c r="K24" s="82"/>
    </row>
    <row r="25" spans="1:11" s="47" customFormat="1" ht="15.75" customHeight="1">
      <c r="A25" s="11" t="s">
        <v>449</v>
      </c>
      <c r="B25" s="67">
        <v>15786</v>
      </c>
      <c r="C25" s="75">
        <v>15307</v>
      </c>
      <c r="D25" s="76"/>
      <c r="E25" s="76"/>
      <c r="F25" s="77">
        <f t="shared" si="0"/>
        <v>-3.0343342201951096</v>
      </c>
      <c r="G25" s="9"/>
      <c r="H25" s="78"/>
      <c r="I25" s="80"/>
      <c r="J25" s="81"/>
      <c r="K25" s="82"/>
    </row>
    <row r="26" spans="1:11" s="47" customFormat="1" ht="15.75" customHeight="1">
      <c r="A26" s="11" t="s">
        <v>450</v>
      </c>
      <c r="B26" s="67">
        <v>5522</v>
      </c>
      <c r="C26" s="75">
        <v>540</v>
      </c>
      <c r="D26" s="76"/>
      <c r="E26" s="76"/>
      <c r="F26" s="77">
        <f t="shared" si="0"/>
        <v>-90.22093444404202</v>
      </c>
      <c r="G26" s="9"/>
      <c r="H26" s="78"/>
      <c r="I26" s="80"/>
      <c r="J26" s="81"/>
      <c r="K26" s="82"/>
    </row>
    <row r="27" spans="1:11" s="47" customFormat="1" ht="15.75" customHeight="1">
      <c r="A27" s="11" t="s">
        <v>451</v>
      </c>
      <c r="B27" s="67"/>
      <c r="C27" s="75">
        <v>2864</v>
      </c>
      <c r="D27" s="76"/>
      <c r="E27" s="76"/>
      <c r="F27" s="77"/>
      <c r="G27" s="9"/>
      <c r="H27" s="78"/>
      <c r="I27" s="80"/>
      <c r="J27" s="81"/>
      <c r="K27" s="82"/>
    </row>
    <row r="28" spans="1:11" s="47" customFormat="1" ht="15" customHeight="1">
      <c r="A28" s="11" t="s">
        <v>452</v>
      </c>
      <c r="B28" s="67"/>
      <c r="C28" s="75">
        <v>3325</v>
      </c>
      <c r="D28" s="76" t="e">
        <f>100*(B28-#REF!)/#REF!</f>
        <v>#REF!</v>
      </c>
      <c r="E28" s="76"/>
      <c r="F28" s="77"/>
      <c r="G28" s="9"/>
      <c r="H28" s="78"/>
      <c r="I28" s="80"/>
      <c r="J28" s="81" t="e">
        <f>100*(H28-#REF!)/#REF!</f>
        <v>#REF!</v>
      </c>
      <c r="K28" s="82"/>
    </row>
    <row r="29" spans="1:11" s="47" customFormat="1" ht="13.5" customHeight="1">
      <c r="A29" s="11" t="s">
        <v>453</v>
      </c>
      <c r="B29" s="67">
        <v>1406</v>
      </c>
      <c r="C29" s="75">
        <v>899</v>
      </c>
      <c r="D29" s="76" t="e">
        <f>100*(B29-#REF!)/#REF!</f>
        <v>#REF!</v>
      </c>
      <c r="E29" s="76"/>
      <c r="F29" s="77">
        <f t="shared" si="0"/>
        <v>-36.059743954480794</v>
      </c>
      <c r="G29" s="9"/>
      <c r="H29" s="78"/>
      <c r="I29" s="80"/>
      <c r="J29" s="81" t="e">
        <f>100*(H29-#REF!)/#REF!</f>
        <v>#REF!</v>
      </c>
      <c r="K29" s="82"/>
    </row>
    <row r="30" spans="1:11" s="47" customFormat="1" ht="14.25" customHeight="1">
      <c r="A30" s="9" t="s">
        <v>17</v>
      </c>
      <c r="B30" s="67">
        <f>SUM(B31:B50)</f>
        <v>46114</v>
      </c>
      <c r="C30" s="67">
        <f>SUM(C31:C50)</f>
        <v>59861</v>
      </c>
      <c r="D30" s="76" t="e">
        <f>100*(B30-#REF!)/#REF!</f>
        <v>#REF!</v>
      </c>
      <c r="E30" s="76"/>
      <c r="F30" s="77">
        <f t="shared" si="0"/>
        <v>29.810903413280133</v>
      </c>
      <c r="G30" s="9"/>
      <c r="H30" s="83"/>
      <c r="I30" s="80"/>
      <c r="J30" s="81" t="e">
        <f>100*(H30-#REF!)/#REF!</f>
        <v>#REF!</v>
      </c>
      <c r="K30" s="82"/>
    </row>
    <row r="31" spans="1:11" s="47" customFormat="1" ht="14.25" customHeight="1">
      <c r="A31" s="11" t="s">
        <v>454</v>
      </c>
      <c r="B31" s="67">
        <v>353</v>
      </c>
      <c r="C31" s="75">
        <v>56</v>
      </c>
      <c r="D31" s="76"/>
      <c r="E31" s="76"/>
      <c r="F31" s="77">
        <f t="shared" si="0"/>
        <v>-84.13597733711048</v>
      </c>
      <c r="G31" s="9"/>
      <c r="H31" s="83"/>
      <c r="I31" s="80"/>
      <c r="J31" s="81"/>
      <c r="K31" s="82"/>
    </row>
    <row r="32" spans="1:11" s="47" customFormat="1" ht="14.25" customHeight="1">
      <c r="A32" s="11" t="s">
        <v>455</v>
      </c>
      <c r="B32" s="67">
        <v>0</v>
      </c>
      <c r="C32" s="75">
        <v>0</v>
      </c>
      <c r="D32" s="76"/>
      <c r="E32" s="76"/>
      <c r="F32" s="77"/>
      <c r="G32" s="9"/>
      <c r="H32" s="83"/>
      <c r="I32" s="80"/>
      <c r="J32" s="81"/>
      <c r="K32" s="82"/>
    </row>
    <row r="33" spans="1:11" s="47" customFormat="1" ht="14.25" customHeight="1">
      <c r="A33" s="11" t="s">
        <v>456</v>
      </c>
      <c r="B33" s="67">
        <v>0</v>
      </c>
      <c r="C33" s="75">
        <v>0</v>
      </c>
      <c r="D33" s="76"/>
      <c r="E33" s="76"/>
      <c r="F33" s="77"/>
      <c r="G33" s="9"/>
      <c r="H33" s="83"/>
      <c r="I33" s="80"/>
      <c r="J33" s="81"/>
      <c r="K33" s="82"/>
    </row>
    <row r="34" spans="1:11" s="47" customFormat="1" ht="14.25" customHeight="1">
      <c r="A34" s="11" t="s">
        <v>457</v>
      </c>
      <c r="B34" s="67">
        <v>519</v>
      </c>
      <c r="C34" s="75">
        <v>100</v>
      </c>
      <c r="D34" s="76"/>
      <c r="E34" s="76"/>
      <c r="F34" s="77">
        <f t="shared" si="0"/>
        <v>-80.73217726396918</v>
      </c>
      <c r="G34" s="9"/>
      <c r="H34" s="83"/>
      <c r="I34" s="80"/>
      <c r="J34" s="81"/>
      <c r="K34" s="82"/>
    </row>
    <row r="35" spans="1:11" s="47" customFormat="1" ht="14.25" customHeight="1">
      <c r="A35" s="11" t="s">
        <v>458</v>
      </c>
      <c r="B35" s="67">
        <v>4456</v>
      </c>
      <c r="C35" s="75">
        <v>4588</v>
      </c>
      <c r="D35" s="76"/>
      <c r="E35" s="76"/>
      <c r="F35" s="77">
        <f t="shared" si="0"/>
        <v>2.96229802513465</v>
      </c>
      <c r="G35" s="9"/>
      <c r="H35" s="83"/>
      <c r="I35" s="80"/>
      <c r="J35" s="81"/>
      <c r="K35" s="82"/>
    </row>
    <row r="36" spans="1:11" s="47" customFormat="1" ht="14.25" customHeight="1">
      <c r="A36" s="11" t="s">
        <v>459</v>
      </c>
      <c r="B36" s="67">
        <v>98</v>
      </c>
      <c r="C36" s="75">
        <v>23</v>
      </c>
      <c r="D36" s="76"/>
      <c r="E36" s="76"/>
      <c r="F36" s="77">
        <f t="shared" si="0"/>
        <v>-76.53061224489795</v>
      </c>
      <c r="G36" s="9"/>
      <c r="H36" s="83"/>
      <c r="I36" s="80"/>
      <c r="J36" s="81"/>
      <c r="K36" s="82"/>
    </row>
    <row r="37" spans="1:11" s="47" customFormat="1" ht="14.25" customHeight="1">
      <c r="A37" s="11" t="s">
        <v>460</v>
      </c>
      <c r="B37" s="67">
        <v>260</v>
      </c>
      <c r="C37" s="75">
        <v>749</v>
      </c>
      <c r="D37" s="76"/>
      <c r="E37" s="76"/>
      <c r="F37" s="77">
        <f t="shared" si="0"/>
        <v>188.07692307692307</v>
      </c>
      <c r="G37" s="9"/>
      <c r="H37" s="83"/>
      <c r="I37" s="80"/>
      <c r="J37" s="81"/>
      <c r="K37" s="82"/>
    </row>
    <row r="38" spans="1:11" s="47" customFormat="1" ht="14.25" customHeight="1">
      <c r="A38" s="11" t="s">
        <v>461</v>
      </c>
      <c r="B38" s="67">
        <v>4745</v>
      </c>
      <c r="C38" s="75">
        <v>4586</v>
      </c>
      <c r="D38" s="76"/>
      <c r="E38" s="76"/>
      <c r="F38" s="77">
        <f t="shared" si="0"/>
        <v>-3.350895679662803</v>
      </c>
      <c r="G38" s="9"/>
      <c r="H38" s="83"/>
      <c r="I38" s="80"/>
      <c r="J38" s="81"/>
      <c r="K38" s="82"/>
    </row>
    <row r="39" spans="1:11" s="47" customFormat="1" ht="14.25" customHeight="1">
      <c r="A39" s="11" t="s">
        <v>462</v>
      </c>
      <c r="B39" s="67">
        <v>4200</v>
      </c>
      <c r="C39" s="75">
        <v>7029</v>
      </c>
      <c r="D39" s="76"/>
      <c r="E39" s="76"/>
      <c r="F39" s="77">
        <f t="shared" si="0"/>
        <v>67.35714285714286</v>
      </c>
      <c r="G39" s="9"/>
      <c r="H39" s="83"/>
      <c r="I39" s="80"/>
      <c r="J39" s="81"/>
      <c r="K39" s="82"/>
    </row>
    <row r="40" spans="1:11" s="47" customFormat="1" ht="14.25" customHeight="1">
      <c r="A40" s="11" t="s">
        <v>463</v>
      </c>
      <c r="B40" s="67">
        <v>1787</v>
      </c>
      <c r="C40" s="75">
        <v>970</v>
      </c>
      <c r="D40" s="76"/>
      <c r="E40" s="76"/>
      <c r="F40" s="77">
        <f t="shared" si="0"/>
        <v>-45.71908226077224</v>
      </c>
      <c r="G40" s="9"/>
      <c r="H40" s="83"/>
      <c r="I40" s="80"/>
      <c r="J40" s="81"/>
      <c r="K40" s="82"/>
    </row>
    <row r="41" spans="1:11" s="47" customFormat="1" ht="14.25" customHeight="1">
      <c r="A41" s="11" t="s">
        <v>464</v>
      </c>
      <c r="B41" s="67">
        <v>370</v>
      </c>
      <c r="C41" s="75">
        <v>1498</v>
      </c>
      <c r="D41" s="76"/>
      <c r="E41" s="76"/>
      <c r="F41" s="77">
        <f t="shared" si="0"/>
        <v>304.86486486486484</v>
      </c>
      <c r="G41" s="9"/>
      <c r="H41" s="83"/>
      <c r="I41" s="80"/>
      <c r="J41" s="81"/>
      <c r="K41" s="82"/>
    </row>
    <row r="42" spans="1:11" s="47" customFormat="1" ht="14.25" customHeight="1">
      <c r="A42" s="11" t="s">
        <v>465</v>
      </c>
      <c r="B42" s="67">
        <v>18084</v>
      </c>
      <c r="C42" s="75">
        <v>17346</v>
      </c>
      <c r="D42" s="76"/>
      <c r="E42" s="76"/>
      <c r="F42" s="77">
        <f t="shared" si="0"/>
        <v>-4.080955540809556</v>
      </c>
      <c r="G42" s="9"/>
      <c r="H42" s="83"/>
      <c r="I42" s="80"/>
      <c r="J42" s="81"/>
      <c r="K42" s="82"/>
    </row>
    <row r="43" spans="1:11" s="47" customFormat="1" ht="14.25" customHeight="1">
      <c r="A43" s="11" t="s">
        <v>466</v>
      </c>
      <c r="B43" s="67">
        <v>5561</v>
      </c>
      <c r="C43" s="75">
        <v>2423</v>
      </c>
      <c r="D43" s="76"/>
      <c r="E43" s="76"/>
      <c r="F43" s="77">
        <f t="shared" si="0"/>
        <v>-56.42869987412335</v>
      </c>
      <c r="G43" s="9"/>
      <c r="H43" s="83"/>
      <c r="I43" s="80"/>
      <c r="J43" s="81"/>
      <c r="K43" s="82"/>
    </row>
    <row r="44" spans="1:11" s="47" customFormat="1" ht="14.25" customHeight="1">
      <c r="A44" s="11" t="s">
        <v>467</v>
      </c>
      <c r="B44" s="67">
        <v>300</v>
      </c>
      <c r="C44" s="75">
        <v>454</v>
      </c>
      <c r="D44" s="76"/>
      <c r="E44" s="76"/>
      <c r="F44" s="77">
        <f t="shared" si="0"/>
        <v>51.33333333333333</v>
      </c>
      <c r="G44" s="9"/>
      <c r="H44" s="83"/>
      <c r="I44" s="80"/>
      <c r="J44" s="81"/>
      <c r="K44" s="82"/>
    </row>
    <row r="45" spans="1:11" s="47" customFormat="1" ht="14.25" customHeight="1">
      <c r="A45" s="11" t="s">
        <v>468</v>
      </c>
      <c r="B45" s="67">
        <v>938</v>
      </c>
      <c r="C45" s="75">
        <v>1698</v>
      </c>
      <c r="D45" s="76"/>
      <c r="E45" s="76"/>
      <c r="F45" s="77">
        <f t="shared" si="0"/>
        <v>81.02345415778251</v>
      </c>
      <c r="G45" s="9"/>
      <c r="H45" s="83"/>
      <c r="I45" s="80"/>
      <c r="J45" s="81"/>
      <c r="K45" s="82"/>
    </row>
    <row r="46" spans="1:11" s="47" customFormat="1" ht="14.25" customHeight="1">
      <c r="A46" s="11" t="s">
        <v>469</v>
      </c>
      <c r="B46" s="67">
        <v>6</v>
      </c>
      <c r="C46" s="75">
        <v>0</v>
      </c>
      <c r="D46" s="76"/>
      <c r="E46" s="76"/>
      <c r="F46" s="77">
        <f t="shared" si="0"/>
        <v>-100</v>
      </c>
      <c r="G46" s="9"/>
      <c r="H46" s="83"/>
      <c r="I46" s="80"/>
      <c r="J46" s="81"/>
      <c r="K46" s="82"/>
    </row>
    <row r="47" spans="1:11" s="47" customFormat="1" ht="14.25" customHeight="1">
      <c r="A47" s="11" t="s">
        <v>470</v>
      </c>
      <c r="B47" s="67">
        <v>115</v>
      </c>
      <c r="C47" s="75">
        <v>13069</v>
      </c>
      <c r="D47" s="76"/>
      <c r="E47" s="76"/>
      <c r="F47" s="77">
        <f t="shared" si="0"/>
        <v>11264.347826086958</v>
      </c>
      <c r="G47" s="9"/>
      <c r="H47" s="83"/>
      <c r="I47" s="80"/>
      <c r="J47" s="81"/>
      <c r="K47" s="82"/>
    </row>
    <row r="48" spans="1:11" s="47" customFormat="1" ht="14.25" customHeight="1">
      <c r="A48" s="11" t="s">
        <v>471</v>
      </c>
      <c r="B48" s="67">
        <v>4048</v>
      </c>
      <c r="C48" s="75">
        <v>4291</v>
      </c>
      <c r="D48" s="76"/>
      <c r="E48" s="76"/>
      <c r="F48" s="77">
        <f t="shared" si="0"/>
        <v>6.002964426877471</v>
      </c>
      <c r="G48" s="9"/>
      <c r="H48" s="83"/>
      <c r="I48" s="80"/>
      <c r="J48" s="81"/>
      <c r="K48" s="82"/>
    </row>
    <row r="49" spans="1:11" s="47" customFormat="1" ht="14.25" customHeight="1">
      <c r="A49" s="11" t="s">
        <v>472</v>
      </c>
      <c r="B49" s="67">
        <v>15</v>
      </c>
      <c r="C49" s="75">
        <v>0</v>
      </c>
      <c r="D49" s="76"/>
      <c r="E49" s="76"/>
      <c r="F49" s="77">
        <f t="shared" si="0"/>
        <v>-100</v>
      </c>
      <c r="G49" s="9"/>
      <c r="H49" s="83"/>
      <c r="I49" s="80"/>
      <c r="J49" s="81"/>
      <c r="K49" s="82"/>
    </row>
    <row r="50" spans="1:11" s="47" customFormat="1" ht="14.25" customHeight="1">
      <c r="A50" s="11" t="s">
        <v>473</v>
      </c>
      <c r="B50" s="67">
        <v>259</v>
      </c>
      <c r="C50" s="75">
        <v>981</v>
      </c>
      <c r="D50" s="76"/>
      <c r="E50" s="76"/>
      <c r="F50" s="77">
        <f t="shared" si="0"/>
        <v>278.7644787644788</v>
      </c>
      <c r="G50" s="9"/>
      <c r="H50" s="83"/>
      <c r="I50" s="80"/>
      <c r="J50" s="81"/>
      <c r="K50" s="82"/>
    </row>
    <row r="51" spans="1:11" s="47" customFormat="1" ht="13.5" customHeight="1">
      <c r="A51" s="9" t="s">
        <v>474</v>
      </c>
      <c r="B51" s="68">
        <v>12280</v>
      </c>
      <c r="C51" s="75">
        <v>24000</v>
      </c>
      <c r="D51" s="76" t="e">
        <f>100*(B51-#REF!)/#REF!</f>
        <v>#REF!</v>
      </c>
      <c r="E51" s="76"/>
      <c r="F51" s="77">
        <f t="shared" si="0"/>
        <v>95.43973941368078</v>
      </c>
      <c r="G51" s="9"/>
      <c r="H51" s="83"/>
      <c r="I51" s="80"/>
      <c r="J51" s="81" t="e">
        <f>100*(H51-#REF!)/#REF!</f>
        <v>#REF!</v>
      </c>
      <c r="K51" s="82"/>
    </row>
    <row r="52" spans="1:11" s="47" customFormat="1" ht="17.25" customHeight="1">
      <c r="A52" s="9" t="s">
        <v>18</v>
      </c>
      <c r="B52" s="68"/>
      <c r="C52" s="75"/>
      <c r="D52" s="76" t="e">
        <f>100*(B52-#REF!)/#REF!</f>
        <v>#REF!</v>
      </c>
      <c r="E52" s="76"/>
      <c r="F52" s="77"/>
      <c r="G52" s="9" t="s">
        <v>475</v>
      </c>
      <c r="H52" s="78">
        <v>1000</v>
      </c>
      <c r="I52" s="80">
        <v>1000</v>
      </c>
      <c r="J52" s="81" t="e">
        <f>100*(H52-#REF!)/#REF!</f>
        <v>#REF!</v>
      </c>
      <c r="K52" s="82">
        <f>(I52-H52)/H52*100</f>
        <v>0</v>
      </c>
    </row>
    <row r="53" spans="1:11" s="47" customFormat="1" ht="17.25" customHeight="1">
      <c r="A53" s="9" t="s">
        <v>19</v>
      </c>
      <c r="B53" s="68"/>
      <c r="C53" s="75"/>
      <c r="D53" s="76" t="e">
        <f>100*(B53-#REF!)/#REF!</f>
        <v>#REF!</v>
      </c>
      <c r="E53" s="76"/>
      <c r="F53" s="77"/>
      <c r="G53" s="9" t="s">
        <v>20</v>
      </c>
      <c r="H53" s="78">
        <v>0</v>
      </c>
      <c r="I53" s="80"/>
      <c r="J53" s="81" t="e">
        <f>100*(H53-#REF!)/#REF!</f>
        <v>#REF!</v>
      </c>
      <c r="K53" s="82"/>
    </row>
    <row r="54" spans="1:11" s="47" customFormat="1" ht="15.75" customHeight="1">
      <c r="A54" s="58" t="s">
        <v>21</v>
      </c>
      <c r="B54" s="68"/>
      <c r="C54" s="75"/>
      <c r="D54" s="76" t="e">
        <f>100*(B54-#REF!)/#REF!</f>
        <v>#REF!</v>
      </c>
      <c r="E54" s="76"/>
      <c r="F54" s="77"/>
      <c r="G54" s="12" t="s">
        <v>22</v>
      </c>
      <c r="H54" s="84"/>
      <c r="I54" s="80"/>
      <c r="J54" s="81" t="e">
        <f>100*(H54-#REF!)/#REF!</f>
        <v>#REF!</v>
      </c>
      <c r="K54" s="82"/>
    </row>
    <row r="55" spans="1:11" s="47" customFormat="1" ht="13.5" customHeight="1">
      <c r="A55" s="58" t="s">
        <v>23</v>
      </c>
      <c r="B55" s="68"/>
      <c r="C55" s="75"/>
      <c r="D55" s="76" t="e">
        <f>100*(B55-#REF!)/#REF!</f>
        <v>#REF!</v>
      </c>
      <c r="E55" s="76"/>
      <c r="F55" s="77"/>
      <c r="G55" s="9" t="s">
        <v>476</v>
      </c>
      <c r="H55" s="78">
        <v>9652</v>
      </c>
      <c r="I55" s="80">
        <v>8308</v>
      </c>
      <c r="J55" s="81" t="e">
        <f>100*(H55-#REF!)/#REF!</f>
        <v>#REF!</v>
      </c>
      <c r="K55" s="82">
        <f>(I55-H55)/H55*100</f>
        <v>-13.924575217571489</v>
      </c>
    </row>
    <row r="56" spans="1:11" s="47" customFormat="1" ht="17.25" customHeight="1">
      <c r="A56" s="58" t="s">
        <v>24</v>
      </c>
      <c r="B56" s="68"/>
      <c r="C56" s="75"/>
      <c r="D56" s="76" t="e">
        <f>100*(B56-#REF!)/#REF!</f>
        <v>#REF!</v>
      </c>
      <c r="E56" s="76"/>
      <c r="F56" s="77"/>
      <c r="G56" s="9" t="s">
        <v>25</v>
      </c>
      <c r="H56" s="78">
        <v>0</v>
      </c>
      <c r="I56" s="80"/>
      <c r="J56" s="81" t="e">
        <f>100*(H56-#REF!)/#REF!</f>
        <v>#REF!</v>
      </c>
      <c r="K56" s="82"/>
    </row>
    <row r="57" spans="1:11" s="47" customFormat="1" ht="17.25" customHeight="1">
      <c r="A57" s="9" t="s">
        <v>26</v>
      </c>
      <c r="B57" s="68">
        <v>6680</v>
      </c>
      <c r="C57" s="75">
        <v>6625</v>
      </c>
      <c r="D57" s="76" t="e">
        <f>100*(B57-#REF!)/#REF!</f>
        <v>#REF!</v>
      </c>
      <c r="E57" s="76"/>
      <c r="F57" s="77">
        <f t="shared" si="0"/>
        <v>-0.8233532934131738</v>
      </c>
      <c r="G57" s="9" t="s">
        <v>27</v>
      </c>
      <c r="H57" s="78">
        <v>6625</v>
      </c>
      <c r="I57" s="80">
        <v>5911</v>
      </c>
      <c r="J57" s="81" t="e">
        <f>100*(H57-#REF!)/#REF!</f>
        <v>#REF!</v>
      </c>
      <c r="K57" s="82">
        <f>(I57-H57)/H57*100</f>
        <v>-10.777358490566037</v>
      </c>
    </row>
    <row r="58" spans="1:11" s="47" customFormat="1" ht="13.5" customHeight="1">
      <c r="A58" s="9" t="s">
        <v>28</v>
      </c>
      <c r="B58" s="68">
        <v>10295</v>
      </c>
      <c r="C58" s="75">
        <v>9254</v>
      </c>
      <c r="D58" s="76" t="e">
        <f>100*(B58-#REF!)/#REF!</f>
        <v>#REF!</v>
      </c>
      <c r="E58" s="76"/>
      <c r="F58" s="77">
        <f t="shared" si="0"/>
        <v>-10.11170471102477</v>
      </c>
      <c r="G58" s="9" t="s">
        <v>29</v>
      </c>
      <c r="H58" s="78">
        <v>6625</v>
      </c>
      <c r="I58" s="80">
        <v>5911</v>
      </c>
      <c r="J58" s="81" t="e">
        <f>100*(H58-#REF!)/#REF!</f>
        <v>#REF!</v>
      </c>
      <c r="K58" s="82">
        <f>(I58-H58)/H58*100</f>
        <v>-10.777358490566037</v>
      </c>
    </row>
    <row r="59" spans="1:11" s="47" customFormat="1" ht="13.5" customHeight="1">
      <c r="A59" s="9" t="s">
        <v>30</v>
      </c>
      <c r="B59" s="64">
        <f>SUM(B60:B62)</f>
        <v>2847</v>
      </c>
      <c r="C59" s="68">
        <f>SUM(C60:C62)</f>
        <v>22014</v>
      </c>
      <c r="D59" s="76" t="e">
        <f>100*(B59-#REF!)/#REF!</f>
        <v>#REF!</v>
      </c>
      <c r="E59" s="76"/>
      <c r="F59" s="77">
        <f t="shared" si="0"/>
        <v>673.2349841938883</v>
      </c>
      <c r="G59" s="9" t="s">
        <v>31</v>
      </c>
      <c r="H59" s="78"/>
      <c r="I59" s="80"/>
      <c r="J59" s="81" t="e">
        <f>100*(H59-#REF!)/#REF!</f>
        <v>#REF!</v>
      </c>
      <c r="K59" s="82"/>
    </row>
    <row r="60" spans="1:11" s="47" customFormat="1" ht="13.5" customHeight="1">
      <c r="A60" s="9" t="s">
        <v>32</v>
      </c>
      <c r="B60" s="69">
        <v>194</v>
      </c>
      <c r="C60" s="75">
        <v>18137</v>
      </c>
      <c r="D60" s="76" t="e">
        <f>100*(B60-#REF!)/#REF!</f>
        <v>#REF!</v>
      </c>
      <c r="E60" s="76"/>
      <c r="F60" s="77">
        <f t="shared" si="0"/>
        <v>9248.969072164948</v>
      </c>
      <c r="G60" s="9"/>
      <c r="H60" s="78"/>
      <c r="I60" s="80"/>
      <c r="J60" s="81"/>
      <c r="K60" s="82"/>
    </row>
    <row r="61" spans="1:11" s="47" customFormat="1" ht="13.5" customHeight="1">
      <c r="A61" s="9" t="s">
        <v>33</v>
      </c>
      <c r="B61" s="64">
        <v>0</v>
      </c>
      <c r="C61" s="75"/>
      <c r="D61" s="76"/>
      <c r="E61" s="76"/>
      <c r="F61" s="77"/>
      <c r="G61" s="9"/>
      <c r="H61" s="78"/>
      <c r="I61" s="80"/>
      <c r="J61" s="81"/>
      <c r="K61" s="82"/>
    </row>
    <row r="62" spans="1:11" s="47" customFormat="1" ht="13.5" customHeight="1">
      <c r="A62" s="9" t="s">
        <v>34</v>
      </c>
      <c r="B62" s="64">
        <f>133+2520</f>
        <v>2653</v>
      </c>
      <c r="C62" s="75">
        <v>3877</v>
      </c>
      <c r="D62" s="76"/>
      <c r="E62" s="76"/>
      <c r="F62" s="77">
        <f t="shared" si="0"/>
        <v>46.13644930267621</v>
      </c>
      <c r="G62" s="9"/>
      <c r="H62" s="78"/>
      <c r="I62" s="80"/>
      <c r="J62" s="81"/>
      <c r="K62" s="82"/>
    </row>
    <row r="63" spans="1:11" s="47" customFormat="1" ht="13.5">
      <c r="A63" s="9" t="s">
        <v>35</v>
      </c>
      <c r="B63" s="67"/>
      <c r="C63" s="75"/>
      <c r="D63" s="76" t="e">
        <f>100*(B63-#REF!)/#REF!</f>
        <v>#REF!</v>
      </c>
      <c r="E63" s="76"/>
      <c r="F63" s="77"/>
      <c r="G63" s="9"/>
      <c r="H63" s="78"/>
      <c r="I63" s="80"/>
      <c r="J63" s="81" t="e">
        <f>100*(H63-#REF!)/#REF!</f>
        <v>#REF!</v>
      </c>
      <c r="K63" s="82"/>
    </row>
    <row r="64" spans="1:11" s="47" customFormat="1" ht="19.5" customHeight="1">
      <c r="A64" s="9" t="s">
        <v>36</v>
      </c>
      <c r="B64" s="70">
        <f>B4+B5+B51+B52+B57+B58+B59</f>
        <v>232512</v>
      </c>
      <c r="C64" s="75">
        <f>C4+C5+C51+C52+C57+C58+C59</f>
        <v>287090</v>
      </c>
      <c r="D64" s="76" t="e">
        <f>100*(B64-#REF!)/#REF!</f>
        <v>#REF!</v>
      </c>
      <c r="E64" s="76"/>
      <c r="F64" s="77">
        <f t="shared" si="0"/>
        <v>23.473197082301127</v>
      </c>
      <c r="G64" s="9" t="s">
        <v>37</v>
      </c>
      <c r="H64" s="78">
        <f>H4+H5+H12+H52+H53+H55+H57</f>
        <v>232512</v>
      </c>
      <c r="I64" s="80">
        <f>I4+I5+I12+I52+I53+I54+I55+I56+I57</f>
        <v>287090</v>
      </c>
      <c r="J64" s="81" t="e">
        <f>100*(H64-#REF!)/#REF!</f>
        <v>#REF!</v>
      </c>
      <c r="K64" s="82">
        <f>(I64-H64)/H64*100</f>
        <v>23.473197082301127</v>
      </c>
    </row>
    <row r="65" spans="1:9" s="47" customFormat="1" ht="37.5" customHeight="1">
      <c r="A65" s="59"/>
      <c r="B65" s="60"/>
      <c r="C65" s="60"/>
      <c r="D65" s="60"/>
      <c r="E65" s="60"/>
      <c r="F65" s="60"/>
      <c r="G65" s="61"/>
      <c r="H65" s="73"/>
      <c r="I65" s="73"/>
    </row>
    <row r="66" spans="1:9" s="47" customFormat="1" ht="37.5" customHeight="1">
      <c r="A66" s="62"/>
      <c r="B66" s="21"/>
      <c r="C66" s="21"/>
      <c r="D66" s="21"/>
      <c r="E66" s="21"/>
      <c r="F66" s="21"/>
      <c r="G66" s="21"/>
      <c r="H66" s="72"/>
      <c r="I66" s="72"/>
    </row>
    <row r="67" spans="8:9" ht="14.25">
      <c r="H67" s="72"/>
      <c r="I67" s="72"/>
    </row>
    <row r="68" spans="8:9" ht="14.25">
      <c r="H68" s="72"/>
      <c r="I68" s="72"/>
    </row>
    <row r="69" spans="8:9" ht="14.25">
      <c r="H69" s="72"/>
      <c r="I69" s="72"/>
    </row>
    <row r="70" spans="8:9" ht="14.25">
      <c r="H70" s="72"/>
      <c r="I70" s="72"/>
    </row>
    <row r="71" spans="8:9" ht="14.25">
      <c r="H71" s="72"/>
      <c r="I71" s="72"/>
    </row>
    <row r="72" spans="8:9" ht="14.25">
      <c r="H72" s="72"/>
      <c r="I72" s="72"/>
    </row>
    <row r="73" spans="8:9" ht="14.25">
      <c r="H73" s="72"/>
      <c r="I73" s="72"/>
    </row>
    <row r="74" spans="8:9" ht="14.25">
      <c r="H74" s="72"/>
      <c r="I74" s="72"/>
    </row>
    <row r="75" spans="8:9" ht="14.25">
      <c r="H75" s="72"/>
      <c r="I75" s="72"/>
    </row>
    <row r="76" spans="8:9" ht="14.25">
      <c r="H76" s="72"/>
      <c r="I76" s="72"/>
    </row>
    <row r="77" spans="8:9" ht="14.25">
      <c r="H77" s="72"/>
      <c r="I77" s="72"/>
    </row>
    <row r="78" spans="8:9" ht="14.25">
      <c r="H78" s="72"/>
      <c r="I78" s="72"/>
    </row>
    <row r="79" spans="8:9" ht="14.25">
      <c r="H79" s="72"/>
      <c r="I79" s="72"/>
    </row>
    <row r="80" spans="8:9" ht="14.25">
      <c r="H80" s="72"/>
      <c r="I80" s="72"/>
    </row>
    <row r="81" spans="8:9" ht="14.25">
      <c r="H81" s="72"/>
      <c r="I81" s="72"/>
    </row>
    <row r="82" spans="8:9" ht="14.25">
      <c r="H82" s="72"/>
      <c r="I82" s="72"/>
    </row>
    <row r="83" spans="8:9" ht="14.25">
      <c r="H83" s="72"/>
      <c r="I83" s="72"/>
    </row>
    <row r="84" spans="8:9" ht="14.25">
      <c r="H84" s="72"/>
      <c r="I84" s="72"/>
    </row>
    <row r="85" spans="8:9" ht="14.25">
      <c r="H85" s="72"/>
      <c r="I85" s="72"/>
    </row>
    <row r="86" spans="8:9" ht="14.25">
      <c r="H86" s="72"/>
      <c r="I86" s="72"/>
    </row>
    <row r="87" spans="8:9" ht="14.25">
      <c r="H87" s="72"/>
      <c r="I87" s="72"/>
    </row>
    <row r="88" spans="8:9" ht="14.25">
      <c r="H88" s="72"/>
      <c r="I88" s="72"/>
    </row>
    <row r="89" spans="8:9" ht="14.25">
      <c r="H89" s="72"/>
      <c r="I89" s="72"/>
    </row>
    <row r="90" spans="8:9" ht="14.25">
      <c r="H90" s="72"/>
      <c r="I90" s="72"/>
    </row>
    <row r="91" spans="8:9" ht="14.25">
      <c r="H91" s="72"/>
      <c r="I91" s="72"/>
    </row>
    <row r="92" spans="8:9" ht="14.25">
      <c r="H92" s="72"/>
      <c r="I92" s="72"/>
    </row>
    <row r="93" spans="8:9" ht="14.25">
      <c r="H93" s="72"/>
      <c r="I93" s="72"/>
    </row>
    <row r="94" spans="8:9" ht="14.25">
      <c r="H94" s="72"/>
      <c r="I94" s="72"/>
    </row>
    <row r="95" spans="8:9" ht="14.25">
      <c r="H95" s="72"/>
      <c r="I95" s="72"/>
    </row>
    <row r="96" spans="8:9" ht="14.25">
      <c r="H96" s="72"/>
      <c r="I96" s="72"/>
    </row>
    <row r="97" spans="8:9" ht="14.25">
      <c r="H97" s="72"/>
      <c r="I97" s="72"/>
    </row>
    <row r="98" spans="8:9" ht="14.25">
      <c r="H98" s="72"/>
      <c r="I98" s="72"/>
    </row>
    <row r="99" spans="8:9" ht="14.25">
      <c r="H99" s="72"/>
      <c r="I99" s="72"/>
    </row>
    <row r="100" spans="8:9" ht="14.25">
      <c r="H100" s="72"/>
      <c r="I100" s="72"/>
    </row>
    <row r="101" spans="8:9" ht="14.25">
      <c r="H101" s="72"/>
      <c r="I101" s="72"/>
    </row>
    <row r="102" spans="8:9" ht="14.25">
      <c r="H102" s="72"/>
      <c r="I102" s="72"/>
    </row>
    <row r="103" spans="8:9" ht="14.25">
      <c r="H103" s="72"/>
      <c r="I103" s="72"/>
    </row>
    <row r="104" spans="8:9" ht="14.25">
      <c r="H104" s="72"/>
      <c r="I104" s="72"/>
    </row>
    <row r="105" spans="8:9" ht="14.25">
      <c r="H105" s="72"/>
      <c r="I105" s="72"/>
    </row>
    <row r="106" spans="8:9" ht="14.25">
      <c r="H106" s="72"/>
      <c r="I106" s="72"/>
    </row>
    <row r="107" spans="8:9" ht="14.25">
      <c r="H107" s="72"/>
      <c r="I107" s="72"/>
    </row>
    <row r="108" spans="8:9" ht="14.25">
      <c r="H108" s="72"/>
      <c r="I108" s="72"/>
    </row>
    <row r="109" spans="8:9" ht="14.25">
      <c r="H109" s="72"/>
      <c r="I109" s="72"/>
    </row>
    <row r="110" spans="8:9" ht="14.25">
      <c r="H110" s="72"/>
      <c r="I110" s="72"/>
    </row>
    <row r="111" spans="8:9" ht="14.25">
      <c r="H111" s="72"/>
      <c r="I111" s="72"/>
    </row>
    <row r="112" spans="8:9" ht="14.25">
      <c r="H112" s="72"/>
      <c r="I112" s="72"/>
    </row>
    <row r="113" spans="8:9" ht="14.25">
      <c r="H113" s="72"/>
      <c r="I113" s="72"/>
    </row>
    <row r="114" spans="8:9" ht="14.25">
      <c r="H114" s="72"/>
      <c r="I114" s="72"/>
    </row>
    <row r="115" spans="8:9" ht="14.25">
      <c r="H115" s="72"/>
      <c r="I115" s="72"/>
    </row>
    <row r="116" spans="8:9" ht="14.25">
      <c r="H116" s="72"/>
      <c r="I116" s="72"/>
    </row>
    <row r="117" spans="8:9" ht="14.25">
      <c r="H117" s="72"/>
      <c r="I117" s="72"/>
    </row>
    <row r="118" spans="8:9" ht="14.25">
      <c r="H118" s="72"/>
      <c r="I118" s="72"/>
    </row>
    <row r="119" spans="8:9" ht="14.25">
      <c r="H119" s="72"/>
      <c r="I119" s="72"/>
    </row>
    <row r="120" spans="8:9" ht="14.25">
      <c r="H120" s="72"/>
      <c r="I120" s="72"/>
    </row>
    <row r="121" spans="8:9" ht="14.25">
      <c r="H121" s="72"/>
      <c r="I121" s="72"/>
    </row>
    <row r="122" spans="8:9" ht="14.25">
      <c r="H122" s="72"/>
      <c r="I122" s="72"/>
    </row>
    <row r="123" spans="8:9" ht="14.25">
      <c r="H123" s="72"/>
      <c r="I123" s="72"/>
    </row>
    <row r="124" spans="8:9" ht="14.25">
      <c r="H124" s="72"/>
      <c r="I124" s="72"/>
    </row>
    <row r="125" spans="8:9" ht="14.25">
      <c r="H125" s="72"/>
      <c r="I125" s="72"/>
    </row>
    <row r="126" spans="8:9" ht="14.25">
      <c r="H126" s="72"/>
      <c r="I126" s="72"/>
    </row>
    <row r="127" spans="8:9" ht="14.25">
      <c r="H127" s="72"/>
      <c r="I127" s="72"/>
    </row>
    <row r="128" spans="8:9" ht="14.25">
      <c r="H128" s="72"/>
      <c r="I128" s="72"/>
    </row>
    <row r="129" spans="8:9" ht="14.25">
      <c r="H129" s="72"/>
      <c r="I129" s="72"/>
    </row>
    <row r="130" spans="8:9" ht="14.25">
      <c r="H130" s="72"/>
      <c r="I130" s="72"/>
    </row>
    <row r="131" spans="8:9" ht="14.25">
      <c r="H131" s="72"/>
      <c r="I131" s="72"/>
    </row>
    <row r="132" spans="8:9" ht="14.25">
      <c r="H132" s="72"/>
      <c r="I132" s="72"/>
    </row>
    <row r="133" spans="8:9" ht="14.25">
      <c r="H133" s="72"/>
      <c r="I133" s="72"/>
    </row>
    <row r="134" spans="8:9" ht="14.25">
      <c r="H134" s="72"/>
      <c r="I134" s="72"/>
    </row>
    <row r="135" spans="8:9" ht="14.25">
      <c r="H135" s="72"/>
      <c r="I135" s="72"/>
    </row>
    <row r="136" spans="8:9" ht="14.25">
      <c r="H136" s="72"/>
      <c r="I136" s="72"/>
    </row>
    <row r="137" spans="8:9" ht="14.25">
      <c r="H137" s="72"/>
      <c r="I137" s="72"/>
    </row>
    <row r="138" spans="8:9" ht="14.25">
      <c r="H138" s="72"/>
      <c r="I138" s="72"/>
    </row>
    <row r="139" spans="8:9" ht="14.25">
      <c r="H139" s="72"/>
      <c r="I139" s="72"/>
    </row>
    <row r="140" spans="8:9" ht="14.25">
      <c r="H140" s="72"/>
      <c r="I140" s="72"/>
    </row>
    <row r="141" spans="8:9" ht="14.25">
      <c r="H141" s="72"/>
      <c r="I141" s="72"/>
    </row>
    <row r="142" spans="8:9" ht="14.25">
      <c r="H142" s="72"/>
      <c r="I142" s="72"/>
    </row>
    <row r="143" spans="8:9" ht="14.25">
      <c r="H143" s="72"/>
      <c r="I143" s="72"/>
    </row>
    <row r="144" spans="8:9" ht="14.25">
      <c r="H144" s="72"/>
      <c r="I144" s="72"/>
    </row>
    <row r="145" spans="8:9" ht="14.25">
      <c r="H145" s="72"/>
      <c r="I145" s="72"/>
    </row>
    <row r="146" spans="8:9" ht="14.25">
      <c r="H146" s="72"/>
      <c r="I146" s="72"/>
    </row>
    <row r="147" spans="8:9" ht="14.25">
      <c r="H147" s="72"/>
      <c r="I147" s="72"/>
    </row>
    <row r="148" spans="8:9" ht="14.25">
      <c r="H148" s="72"/>
      <c r="I148" s="72"/>
    </row>
    <row r="149" spans="8:9" ht="14.25">
      <c r="H149" s="72"/>
      <c r="I149" s="72"/>
    </row>
    <row r="150" spans="8:9" ht="14.25">
      <c r="H150" s="72"/>
      <c r="I150" s="72"/>
    </row>
    <row r="151" spans="8:9" ht="14.25">
      <c r="H151" s="72"/>
      <c r="I151" s="72"/>
    </row>
    <row r="152" spans="8:9" ht="14.25">
      <c r="H152" s="72"/>
      <c r="I152" s="72"/>
    </row>
    <row r="153" spans="8:9" ht="14.25">
      <c r="H153" s="72"/>
      <c r="I153" s="72"/>
    </row>
    <row r="154" spans="8:9" ht="14.25">
      <c r="H154" s="72"/>
      <c r="I154" s="72"/>
    </row>
    <row r="155" spans="8:9" ht="14.25">
      <c r="H155" s="72"/>
      <c r="I155" s="72"/>
    </row>
    <row r="156" spans="8:9" ht="14.25">
      <c r="H156" s="72"/>
      <c r="I156" s="72"/>
    </row>
    <row r="157" spans="8:9" ht="14.25">
      <c r="H157" s="72"/>
      <c r="I157" s="72"/>
    </row>
    <row r="158" spans="8:9" ht="14.25">
      <c r="H158" s="72"/>
      <c r="I158" s="72"/>
    </row>
    <row r="159" spans="8:9" ht="14.25">
      <c r="H159" s="72"/>
      <c r="I159" s="72"/>
    </row>
    <row r="160" spans="8:9" ht="14.25">
      <c r="H160" s="72"/>
      <c r="I160" s="72"/>
    </row>
    <row r="161" spans="8:9" ht="14.25">
      <c r="H161" s="72"/>
      <c r="I161" s="72"/>
    </row>
    <row r="162" spans="8:9" ht="14.25">
      <c r="H162" s="72"/>
      <c r="I162" s="72"/>
    </row>
    <row r="163" spans="8:9" ht="14.25">
      <c r="H163" s="72"/>
      <c r="I163" s="72"/>
    </row>
    <row r="164" spans="8:9" ht="14.25">
      <c r="H164" s="72"/>
      <c r="I164" s="72"/>
    </row>
    <row r="165" spans="8:9" ht="14.25">
      <c r="H165" s="72"/>
      <c r="I165" s="72"/>
    </row>
    <row r="166" spans="8:9" ht="14.25">
      <c r="H166" s="72"/>
      <c r="I166" s="72"/>
    </row>
    <row r="167" spans="8:9" ht="14.25">
      <c r="H167" s="72"/>
      <c r="I167" s="72"/>
    </row>
    <row r="168" spans="8:9" ht="14.25">
      <c r="H168" s="72"/>
      <c r="I168" s="72"/>
    </row>
    <row r="169" spans="8:9" ht="14.25">
      <c r="H169" s="72"/>
      <c r="I169" s="72"/>
    </row>
    <row r="170" spans="8:9" ht="14.25">
      <c r="H170" s="72"/>
      <c r="I170" s="72"/>
    </row>
    <row r="171" spans="8:9" ht="14.25">
      <c r="H171" s="72"/>
      <c r="I171" s="72"/>
    </row>
    <row r="172" spans="8:9" ht="14.25">
      <c r="H172" s="72"/>
      <c r="I172" s="72"/>
    </row>
    <row r="173" spans="8:9" ht="14.25">
      <c r="H173" s="72"/>
      <c r="I173" s="72"/>
    </row>
    <row r="174" spans="8:9" ht="14.25">
      <c r="H174" s="72"/>
      <c r="I174" s="72"/>
    </row>
    <row r="175" spans="8:9" ht="14.25">
      <c r="H175" s="72"/>
      <c r="I175" s="72"/>
    </row>
    <row r="176" spans="8:9" ht="14.25">
      <c r="H176" s="72"/>
      <c r="I176" s="72"/>
    </row>
    <row r="177" spans="8:9" ht="14.25">
      <c r="H177" s="72"/>
      <c r="I177" s="72"/>
    </row>
    <row r="178" spans="8:9" ht="14.25">
      <c r="H178" s="72"/>
      <c r="I178" s="72"/>
    </row>
    <row r="179" spans="8:9" ht="14.25">
      <c r="H179" s="72"/>
      <c r="I179" s="72"/>
    </row>
    <row r="180" spans="8:9" ht="14.25">
      <c r="H180" s="72"/>
      <c r="I180" s="72"/>
    </row>
    <row r="181" spans="8:9" ht="14.25">
      <c r="H181" s="72"/>
      <c r="I181" s="72"/>
    </row>
    <row r="182" spans="8:9" ht="14.25">
      <c r="H182" s="72"/>
      <c r="I182" s="72"/>
    </row>
    <row r="183" spans="8:9" ht="14.25">
      <c r="H183" s="72"/>
      <c r="I183" s="72"/>
    </row>
    <row r="184" spans="8:9" ht="14.25">
      <c r="H184" s="72"/>
      <c r="I184" s="72"/>
    </row>
    <row r="185" spans="8:9" ht="14.25">
      <c r="H185" s="72"/>
      <c r="I185" s="72"/>
    </row>
    <row r="186" spans="8:9" ht="14.25">
      <c r="H186" s="72"/>
      <c r="I186" s="72"/>
    </row>
    <row r="187" spans="8:9" ht="14.25">
      <c r="H187" s="72"/>
      <c r="I187" s="72"/>
    </row>
    <row r="188" spans="8:9" ht="14.25">
      <c r="H188" s="72"/>
      <c r="I188" s="72"/>
    </row>
    <row r="189" spans="8:9" ht="14.25">
      <c r="H189" s="72"/>
      <c r="I189" s="72"/>
    </row>
    <row r="190" spans="8:9" ht="14.25">
      <c r="H190" s="72"/>
      <c r="I190" s="72"/>
    </row>
    <row r="191" spans="8:9" ht="14.25">
      <c r="H191" s="72"/>
      <c r="I191" s="72"/>
    </row>
    <row r="192" spans="8:9" ht="14.25">
      <c r="H192" s="72"/>
      <c r="I192" s="72"/>
    </row>
    <row r="193" spans="8:9" ht="14.25">
      <c r="H193" s="72"/>
      <c r="I193" s="72"/>
    </row>
    <row r="194" spans="8:9" ht="14.25">
      <c r="H194" s="72"/>
      <c r="I194" s="72"/>
    </row>
    <row r="195" spans="8:9" ht="14.25">
      <c r="H195" s="72"/>
      <c r="I195" s="72"/>
    </row>
    <row r="196" spans="8:9" ht="14.25">
      <c r="H196" s="72"/>
      <c r="I196" s="72"/>
    </row>
    <row r="197" spans="8:9" ht="14.25">
      <c r="H197" s="72"/>
      <c r="I197" s="72"/>
    </row>
    <row r="198" spans="8:9" ht="14.25">
      <c r="H198" s="72"/>
      <c r="I198" s="72"/>
    </row>
    <row r="199" spans="8:9" ht="14.25">
      <c r="H199" s="72"/>
      <c r="I199" s="72"/>
    </row>
    <row r="200" spans="8:9" ht="14.25">
      <c r="H200" s="72"/>
      <c r="I200" s="72"/>
    </row>
    <row r="201" spans="8:9" ht="14.25">
      <c r="H201" s="72"/>
      <c r="I201" s="72"/>
    </row>
    <row r="202" spans="8:9" ht="14.25">
      <c r="H202" s="72"/>
      <c r="I202" s="72"/>
    </row>
    <row r="203" spans="8:9" ht="14.25">
      <c r="H203" s="72"/>
      <c r="I203" s="72"/>
    </row>
    <row r="204" spans="8:9" ht="14.25">
      <c r="H204" s="72"/>
      <c r="I204" s="72"/>
    </row>
    <row r="205" spans="8:9" ht="14.25">
      <c r="H205" s="72"/>
      <c r="I205" s="72"/>
    </row>
    <row r="206" spans="8:9" ht="14.25">
      <c r="H206" s="72"/>
      <c r="I206" s="72"/>
    </row>
    <row r="207" spans="8:9" ht="14.25">
      <c r="H207" s="72"/>
      <c r="I207" s="72"/>
    </row>
    <row r="208" spans="8:9" ht="14.25">
      <c r="H208" s="72"/>
      <c r="I208" s="72"/>
    </row>
    <row r="209" spans="8:9" ht="14.25">
      <c r="H209" s="72"/>
      <c r="I209" s="72"/>
    </row>
    <row r="210" spans="8:9" ht="14.25">
      <c r="H210" s="72"/>
      <c r="I210" s="72"/>
    </row>
    <row r="211" spans="8:9" ht="14.25">
      <c r="H211" s="72"/>
      <c r="I211" s="72"/>
    </row>
    <row r="212" spans="8:9" ht="14.25">
      <c r="H212" s="72"/>
      <c r="I212" s="72"/>
    </row>
    <row r="213" spans="8:9" ht="14.25">
      <c r="H213" s="72"/>
      <c r="I213" s="72"/>
    </row>
    <row r="214" spans="8:9" ht="14.25">
      <c r="H214" s="72"/>
      <c r="I214" s="72"/>
    </row>
    <row r="215" spans="8:9" ht="14.25">
      <c r="H215" s="72"/>
      <c r="I215" s="72"/>
    </row>
    <row r="216" spans="8:9" ht="14.25">
      <c r="H216" s="72"/>
      <c r="I216" s="72"/>
    </row>
    <row r="217" spans="8:9" ht="14.25">
      <c r="H217" s="72"/>
      <c r="I217" s="72"/>
    </row>
    <row r="218" spans="8:9" ht="14.25">
      <c r="H218" s="72"/>
      <c r="I218" s="72"/>
    </row>
    <row r="219" spans="8:9" ht="14.25">
      <c r="H219" s="72"/>
      <c r="I219" s="72"/>
    </row>
    <row r="220" spans="8:9" ht="14.25">
      <c r="H220" s="72"/>
      <c r="I220" s="72"/>
    </row>
    <row r="221" spans="8:9" ht="14.25">
      <c r="H221" s="72"/>
      <c r="I221" s="72"/>
    </row>
    <row r="222" spans="8:9" ht="14.25">
      <c r="H222" s="72"/>
      <c r="I222" s="72"/>
    </row>
    <row r="223" spans="8:9" ht="14.25">
      <c r="H223" s="72"/>
      <c r="I223" s="72"/>
    </row>
    <row r="224" spans="8:9" ht="14.25">
      <c r="H224" s="72"/>
      <c r="I224" s="72"/>
    </row>
    <row r="225" spans="8:9" ht="14.25">
      <c r="H225" s="72"/>
      <c r="I225" s="72"/>
    </row>
    <row r="226" spans="8:9" ht="14.25">
      <c r="H226" s="72"/>
      <c r="I226" s="72"/>
    </row>
    <row r="227" spans="8:9" ht="14.25">
      <c r="H227" s="72"/>
      <c r="I227" s="72"/>
    </row>
    <row r="228" spans="8:9" ht="14.25">
      <c r="H228" s="72"/>
      <c r="I228" s="72"/>
    </row>
    <row r="229" spans="8:9" ht="14.25">
      <c r="H229" s="72"/>
      <c r="I229" s="72"/>
    </row>
    <row r="230" spans="8:9" ht="14.25">
      <c r="H230" s="72"/>
      <c r="I230" s="72"/>
    </row>
    <row r="231" spans="8:9" ht="14.25">
      <c r="H231" s="72"/>
      <c r="I231" s="72"/>
    </row>
    <row r="232" spans="8:9" ht="14.25">
      <c r="H232" s="72"/>
      <c r="I232" s="72"/>
    </row>
    <row r="233" spans="8:9" ht="14.25">
      <c r="H233" s="72"/>
      <c r="I233" s="72"/>
    </row>
    <row r="234" spans="8:9" ht="14.25">
      <c r="H234" s="72"/>
      <c r="I234" s="72"/>
    </row>
    <row r="235" spans="8:9" ht="14.25">
      <c r="H235" s="72"/>
      <c r="I235" s="72"/>
    </row>
    <row r="236" spans="8:9" ht="14.25">
      <c r="H236" s="72"/>
      <c r="I236" s="72"/>
    </row>
    <row r="237" spans="8:9" ht="14.25">
      <c r="H237" s="72"/>
      <c r="I237" s="72"/>
    </row>
    <row r="238" spans="8:9" ht="14.25">
      <c r="H238" s="72"/>
      <c r="I238" s="72"/>
    </row>
    <row r="239" spans="8:9" ht="14.25">
      <c r="H239" s="72"/>
      <c r="I239" s="72"/>
    </row>
    <row r="240" spans="8:9" ht="14.25">
      <c r="H240" s="72"/>
      <c r="I240" s="72"/>
    </row>
    <row r="241" spans="8:9" ht="14.25">
      <c r="H241" s="72"/>
      <c r="I241" s="72"/>
    </row>
    <row r="242" spans="8:9" ht="14.25">
      <c r="H242" s="72"/>
      <c r="I242" s="72"/>
    </row>
    <row r="243" spans="8:9" ht="14.25">
      <c r="H243" s="72"/>
      <c r="I243" s="72"/>
    </row>
    <row r="244" spans="8:9" ht="14.25">
      <c r="H244" s="72"/>
      <c r="I244" s="72"/>
    </row>
    <row r="245" spans="8:9" ht="14.25">
      <c r="H245" s="72"/>
      <c r="I245" s="72"/>
    </row>
    <row r="246" spans="8:9" ht="14.25">
      <c r="H246" s="72"/>
      <c r="I246" s="72"/>
    </row>
    <row r="247" spans="8:9" ht="14.25">
      <c r="H247" s="72"/>
      <c r="I247" s="72"/>
    </row>
    <row r="248" spans="8:9" ht="14.25">
      <c r="H248" s="72"/>
      <c r="I248" s="72"/>
    </row>
    <row r="249" spans="8:9" ht="14.25">
      <c r="H249" s="72"/>
      <c r="I249" s="72"/>
    </row>
    <row r="250" spans="8:9" ht="14.25">
      <c r="H250" s="72"/>
      <c r="I250" s="72"/>
    </row>
    <row r="251" spans="8:9" ht="14.25">
      <c r="H251" s="72"/>
      <c r="I251" s="72"/>
    </row>
    <row r="252" spans="8:9" ht="14.25">
      <c r="H252" s="72"/>
      <c r="I252" s="72"/>
    </row>
    <row r="253" spans="8:9" ht="14.25">
      <c r="H253" s="72"/>
      <c r="I253" s="72"/>
    </row>
    <row r="254" spans="8:9" ht="14.25">
      <c r="H254" s="72"/>
      <c r="I254" s="72"/>
    </row>
    <row r="255" spans="8:9" ht="14.25">
      <c r="H255" s="72"/>
      <c r="I255" s="72"/>
    </row>
    <row r="256" spans="8:9" ht="14.25">
      <c r="H256" s="72"/>
      <c r="I256" s="72"/>
    </row>
    <row r="257" spans="8:9" ht="14.25">
      <c r="H257" s="72"/>
      <c r="I257" s="72"/>
    </row>
    <row r="258" spans="8:9" ht="14.25">
      <c r="H258" s="72"/>
      <c r="I258" s="72"/>
    </row>
    <row r="259" spans="8:9" ht="14.25">
      <c r="H259" s="72"/>
      <c r="I259" s="72"/>
    </row>
    <row r="260" spans="8:9" ht="14.25">
      <c r="H260" s="72"/>
      <c r="I260" s="72"/>
    </row>
    <row r="261" spans="8:9" ht="14.25">
      <c r="H261" s="72"/>
      <c r="I261" s="72"/>
    </row>
    <row r="262" spans="8:9" ht="14.25">
      <c r="H262" s="72"/>
      <c r="I262" s="72"/>
    </row>
    <row r="263" spans="8:9" ht="14.25">
      <c r="H263" s="72"/>
      <c r="I263" s="72"/>
    </row>
    <row r="264" spans="8:9" ht="14.25">
      <c r="H264" s="72"/>
      <c r="I264" s="72"/>
    </row>
    <row r="265" spans="8:9" ht="14.25">
      <c r="H265" s="72"/>
      <c r="I265" s="72"/>
    </row>
    <row r="266" spans="8:9" ht="14.25">
      <c r="H266" s="72"/>
      <c r="I266" s="72"/>
    </row>
    <row r="267" spans="8:9" ht="14.25">
      <c r="H267" s="72"/>
      <c r="I267" s="72"/>
    </row>
    <row r="268" spans="8:9" ht="14.25">
      <c r="H268" s="72"/>
      <c r="I268" s="72"/>
    </row>
    <row r="269" spans="8:9" ht="14.25">
      <c r="H269" s="72"/>
      <c r="I269" s="72"/>
    </row>
    <row r="270" spans="8:9" ht="14.25">
      <c r="H270" s="72"/>
      <c r="I270" s="72"/>
    </row>
    <row r="271" spans="8:9" ht="14.25">
      <c r="H271" s="72"/>
      <c r="I271" s="72"/>
    </row>
    <row r="272" spans="8:9" ht="14.25">
      <c r="H272" s="72"/>
      <c r="I272" s="72"/>
    </row>
    <row r="273" spans="8:9" ht="14.25">
      <c r="H273" s="72"/>
      <c r="I273" s="72"/>
    </row>
    <row r="274" spans="8:9" ht="14.25">
      <c r="H274" s="72"/>
      <c r="I274" s="72"/>
    </row>
    <row r="275" spans="8:9" ht="14.25">
      <c r="H275" s="72"/>
      <c r="I275" s="72"/>
    </row>
    <row r="276" spans="8:9" ht="14.25">
      <c r="H276" s="72"/>
      <c r="I276" s="72"/>
    </row>
    <row r="277" spans="8:9" ht="14.25">
      <c r="H277" s="72"/>
      <c r="I277" s="72"/>
    </row>
    <row r="278" spans="8:9" ht="14.25">
      <c r="H278" s="72"/>
      <c r="I278" s="72"/>
    </row>
    <row r="279" spans="8:9" ht="14.25">
      <c r="H279" s="72"/>
      <c r="I279" s="72"/>
    </row>
    <row r="280" spans="8:9" ht="14.25">
      <c r="H280" s="72"/>
      <c r="I280" s="72"/>
    </row>
    <row r="281" spans="8:9" ht="14.25">
      <c r="H281" s="72"/>
      <c r="I281" s="72"/>
    </row>
    <row r="282" spans="8:9" ht="14.25">
      <c r="H282" s="72"/>
      <c r="I282" s="72"/>
    </row>
    <row r="283" spans="8:9" ht="14.25">
      <c r="H283" s="72"/>
      <c r="I283" s="72"/>
    </row>
    <row r="284" spans="8:9" ht="14.25">
      <c r="H284" s="72"/>
      <c r="I284" s="72"/>
    </row>
    <row r="285" spans="8:9" ht="14.25">
      <c r="H285" s="72"/>
      <c r="I285" s="72"/>
    </row>
    <row r="286" spans="8:9" ht="14.25">
      <c r="H286" s="72"/>
      <c r="I286" s="72"/>
    </row>
    <row r="287" spans="8:9" ht="14.25">
      <c r="H287" s="72"/>
      <c r="I287" s="72"/>
    </row>
    <row r="288" spans="8:9" ht="14.25">
      <c r="H288" s="72"/>
      <c r="I288" s="72"/>
    </row>
    <row r="289" spans="8:9" ht="14.25">
      <c r="H289" s="72"/>
      <c r="I289" s="72"/>
    </row>
    <row r="290" spans="8:9" ht="14.25">
      <c r="H290" s="72"/>
      <c r="I290" s="72"/>
    </row>
    <row r="291" spans="8:9" ht="14.25">
      <c r="H291" s="72"/>
      <c r="I291" s="72"/>
    </row>
    <row r="292" spans="8:9" ht="14.25">
      <c r="H292" s="72"/>
      <c r="I292" s="72"/>
    </row>
    <row r="293" spans="8:9" ht="14.25">
      <c r="H293" s="72"/>
      <c r="I293" s="72"/>
    </row>
    <row r="294" spans="8:9" ht="14.25">
      <c r="H294" s="72"/>
      <c r="I294" s="72"/>
    </row>
    <row r="295" spans="8:9" ht="14.25">
      <c r="H295" s="72"/>
      <c r="I295" s="72"/>
    </row>
    <row r="296" spans="8:9" ht="14.25">
      <c r="H296" s="72"/>
      <c r="I296" s="72"/>
    </row>
    <row r="297" spans="8:9" ht="14.25">
      <c r="H297" s="72"/>
      <c r="I297" s="72"/>
    </row>
    <row r="298" spans="8:9" ht="14.25">
      <c r="H298" s="72"/>
      <c r="I298" s="72"/>
    </row>
    <row r="299" spans="8:9" ht="14.25">
      <c r="H299" s="72"/>
      <c r="I299" s="72"/>
    </row>
    <row r="300" spans="8:9" ht="14.25">
      <c r="H300" s="72"/>
      <c r="I300" s="72"/>
    </row>
    <row r="301" spans="8:9" ht="14.25">
      <c r="H301" s="72"/>
      <c r="I301" s="72"/>
    </row>
    <row r="302" spans="8:9" ht="14.25">
      <c r="H302" s="72"/>
      <c r="I302" s="72"/>
    </row>
    <row r="303" spans="8:9" ht="14.25">
      <c r="H303" s="72"/>
      <c r="I303" s="72"/>
    </row>
    <row r="304" spans="8:9" ht="14.25">
      <c r="H304" s="72"/>
      <c r="I304" s="72"/>
    </row>
    <row r="305" spans="8:9" ht="14.25">
      <c r="H305" s="72"/>
      <c r="I305" s="72"/>
    </row>
  </sheetData>
  <sheetProtection/>
  <mergeCells count="1">
    <mergeCell ref="A1:I1"/>
  </mergeCells>
  <printOptions/>
  <pageMargins left="1.1020833333333333" right="1.023611111111111" top="0.2361111111111111" bottom="0.275" header="0.11805555555555555" footer="0.15694444444444444"/>
  <pageSetup horizontalDpi="600" verticalDpi="600" orientation="landscape" paperSize="9" scale="75" r:id="rId3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4"/>
  <sheetViews>
    <sheetView zoomScaleSheetLayoutView="100" zoomScalePageLayoutView="0" workbookViewId="0" topLeftCell="A1">
      <selection activeCell="A1" sqref="A1:D1"/>
    </sheetView>
  </sheetViews>
  <sheetFormatPr defaultColWidth="8.75390625" defaultRowHeight="14.25"/>
  <cols>
    <col min="1" max="1" width="58.50390625" style="3" customWidth="1"/>
    <col min="2" max="2" width="17.00390625" style="3" customWidth="1"/>
    <col min="3" max="3" width="15.50390625" style="3" customWidth="1"/>
    <col min="4" max="4" width="12.625" style="3" customWidth="1"/>
    <col min="5" max="16384" width="8.75390625" style="3" customWidth="1"/>
  </cols>
  <sheetData>
    <row r="1" spans="1:4" ht="27.75">
      <c r="A1" s="132" t="s">
        <v>425</v>
      </c>
      <c r="B1" s="132"/>
      <c r="C1" s="132"/>
      <c r="D1" s="132"/>
    </row>
    <row r="2" spans="1:4" ht="14.25">
      <c r="A2" s="44"/>
      <c r="B2" s="44"/>
      <c r="D2" s="28" t="s">
        <v>0</v>
      </c>
    </row>
    <row r="3" spans="1:4" ht="24" customHeight="1">
      <c r="A3" s="30" t="s">
        <v>1</v>
      </c>
      <c r="B3" s="30" t="s">
        <v>430</v>
      </c>
      <c r="C3" s="30" t="s">
        <v>431</v>
      </c>
      <c r="D3" s="30" t="s">
        <v>427</v>
      </c>
    </row>
    <row r="4" spans="1:4" ht="18" customHeight="1">
      <c r="A4" s="45" t="s">
        <v>38</v>
      </c>
      <c r="B4" s="85">
        <f>SUM(B5,B42)</f>
        <v>52339</v>
      </c>
      <c r="C4" s="86">
        <f>SUM(C5,C42)</f>
        <v>57965</v>
      </c>
      <c r="D4" s="71">
        <f>(C4-B4)/B4*100</f>
        <v>10.749154550144253</v>
      </c>
    </row>
    <row r="5" spans="1:4" ht="18" customHeight="1">
      <c r="A5" s="46" t="s">
        <v>39</v>
      </c>
      <c r="B5" s="85">
        <f>SUM(B6,B24,B29:B41)</f>
        <v>33096</v>
      </c>
      <c r="C5" s="86">
        <f>SUM(C6,C24,C29:C41)</f>
        <v>39211</v>
      </c>
      <c r="D5" s="71">
        <f aca="true" t="shared" si="0" ref="D5:D66">(C5-B5)/B5*100</f>
        <v>18.47655305777133</v>
      </c>
    </row>
    <row r="6" spans="1:4" ht="18" customHeight="1">
      <c r="A6" s="46" t="s">
        <v>40</v>
      </c>
      <c r="B6" s="85">
        <v>6434</v>
      </c>
      <c r="C6" s="86">
        <f>SUM(C7:C23)</f>
        <v>7442</v>
      </c>
      <c r="D6" s="71">
        <f t="shared" si="0"/>
        <v>15.66677028287224</v>
      </c>
    </row>
    <row r="7" spans="1:4" ht="18" customHeight="1">
      <c r="A7" s="46" t="s">
        <v>41</v>
      </c>
      <c r="B7" s="85">
        <v>619</v>
      </c>
      <c r="C7" s="86">
        <v>322</v>
      </c>
      <c r="D7" s="71">
        <f t="shared" si="0"/>
        <v>-47.980613893376415</v>
      </c>
    </row>
    <row r="8" spans="1:4" ht="18" customHeight="1">
      <c r="A8" s="46" t="s">
        <v>42</v>
      </c>
      <c r="B8" s="85">
        <v>8</v>
      </c>
      <c r="C8" s="86">
        <v>13</v>
      </c>
      <c r="D8" s="71">
        <f t="shared" si="0"/>
        <v>62.5</v>
      </c>
    </row>
    <row r="9" spans="1:4" ht="18" customHeight="1">
      <c r="A9" s="46" t="s">
        <v>43</v>
      </c>
      <c r="B9" s="85">
        <v>3365</v>
      </c>
      <c r="C9" s="86">
        <v>4514</v>
      </c>
      <c r="D9" s="71">
        <f t="shared" si="0"/>
        <v>34.14561664190193</v>
      </c>
    </row>
    <row r="10" spans="1:4" ht="18" customHeight="1">
      <c r="A10" s="46" t="s">
        <v>44</v>
      </c>
      <c r="B10" s="85"/>
      <c r="C10" s="86">
        <v>6</v>
      </c>
      <c r="D10" s="71" t="e">
        <f t="shared" si="0"/>
        <v>#DIV/0!</v>
      </c>
    </row>
    <row r="11" spans="1:4" ht="18" customHeight="1">
      <c r="A11" s="46" t="s">
        <v>45</v>
      </c>
      <c r="B11" s="85">
        <v>539</v>
      </c>
      <c r="C11" s="86">
        <v>974</v>
      </c>
      <c r="D11" s="71">
        <f t="shared" si="0"/>
        <v>80.70500927643785</v>
      </c>
    </row>
    <row r="12" spans="1:4" ht="18" customHeight="1">
      <c r="A12" s="46" t="s">
        <v>46</v>
      </c>
      <c r="B12" s="85">
        <v>209</v>
      </c>
      <c r="C12" s="86">
        <v>241</v>
      </c>
      <c r="D12" s="71">
        <f t="shared" si="0"/>
        <v>15.311004784688995</v>
      </c>
    </row>
    <row r="13" spans="1:4" ht="18" customHeight="1">
      <c r="A13" s="46" t="s">
        <v>47</v>
      </c>
      <c r="B13" s="85">
        <v>26</v>
      </c>
      <c r="C13" s="86">
        <v>14</v>
      </c>
      <c r="D13" s="71">
        <f t="shared" si="0"/>
        <v>-46.15384615384615</v>
      </c>
    </row>
    <row r="14" spans="1:4" ht="18" customHeight="1">
      <c r="A14" s="46" t="s">
        <v>48</v>
      </c>
      <c r="B14" s="85"/>
      <c r="C14" s="86"/>
      <c r="D14" s="71" t="e">
        <f t="shared" si="0"/>
        <v>#DIV/0!</v>
      </c>
    </row>
    <row r="15" spans="1:4" ht="18" customHeight="1">
      <c r="A15" s="46" t="s">
        <v>49</v>
      </c>
      <c r="B15" s="85"/>
      <c r="C15" s="86"/>
      <c r="D15" s="71" t="e">
        <f t="shared" si="0"/>
        <v>#DIV/0!</v>
      </c>
    </row>
    <row r="16" spans="1:6" ht="18" customHeight="1">
      <c r="A16" s="46" t="s">
        <v>50</v>
      </c>
      <c r="B16" s="85"/>
      <c r="C16" s="86"/>
      <c r="D16" s="71" t="e">
        <f t="shared" si="0"/>
        <v>#DIV/0!</v>
      </c>
      <c r="E16" s="47"/>
      <c r="F16" s="47"/>
    </row>
    <row r="17" spans="1:6" ht="18" customHeight="1">
      <c r="A17" s="46" t="s">
        <v>51</v>
      </c>
      <c r="B17" s="85">
        <v>-23</v>
      </c>
      <c r="C17" s="86">
        <v>-300</v>
      </c>
      <c r="D17" s="71">
        <f t="shared" si="0"/>
        <v>1204.3478260869565</v>
      </c>
      <c r="E17" s="47"/>
      <c r="F17" s="47"/>
    </row>
    <row r="18" spans="1:6" ht="18" customHeight="1">
      <c r="A18" s="46" t="s">
        <v>52</v>
      </c>
      <c r="B18" s="85">
        <v>-95</v>
      </c>
      <c r="C18" s="86">
        <v>-183</v>
      </c>
      <c r="D18" s="71">
        <f t="shared" si="0"/>
        <v>92.63157894736842</v>
      </c>
      <c r="E18" s="47"/>
      <c r="F18" s="47"/>
    </row>
    <row r="19" spans="1:6" ht="18" customHeight="1">
      <c r="A19" s="46" t="s">
        <v>53</v>
      </c>
      <c r="B19" s="85">
        <v>8</v>
      </c>
      <c r="C19" s="86">
        <v>181</v>
      </c>
      <c r="D19" s="71">
        <f t="shared" si="0"/>
        <v>2162.5</v>
      </c>
      <c r="E19" s="47"/>
      <c r="F19" s="47"/>
    </row>
    <row r="20" spans="1:6" ht="18" customHeight="1">
      <c r="A20" s="46" t="s">
        <v>54</v>
      </c>
      <c r="B20" s="85"/>
      <c r="C20" s="86"/>
      <c r="D20" s="71" t="e">
        <f t="shared" si="0"/>
        <v>#DIV/0!</v>
      </c>
      <c r="E20" s="47"/>
      <c r="F20" s="47"/>
    </row>
    <row r="21" spans="1:6" ht="18" customHeight="1">
      <c r="A21" s="46" t="s">
        <v>55</v>
      </c>
      <c r="B21" s="85"/>
      <c r="C21" s="86"/>
      <c r="D21" s="71" t="e">
        <f t="shared" si="0"/>
        <v>#DIV/0!</v>
      </c>
      <c r="E21" s="47"/>
      <c r="F21" s="47"/>
    </row>
    <row r="22" spans="1:6" ht="18" customHeight="1">
      <c r="A22" s="46" t="s">
        <v>56</v>
      </c>
      <c r="B22" s="85">
        <v>93</v>
      </c>
      <c r="C22" s="86"/>
      <c r="D22" s="71">
        <f t="shared" si="0"/>
        <v>-100</v>
      </c>
      <c r="E22" s="47"/>
      <c r="F22" s="47"/>
    </row>
    <row r="23" spans="1:6" ht="18" customHeight="1">
      <c r="A23" s="46" t="s">
        <v>57</v>
      </c>
      <c r="B23" s="85">
        <v>1685</v>
      </c>
      <c r="C23" s="86">
        <v>1660</v>
      </c>
      <c r="D23" s="71">
        <f t="shared" si="0"/>
        <v>-1.483679525222552</v>
      </c>
      <c r="E23" s="47"/>
      <c r="F23" s="48"/>
    </row>
    <row r="24" spans="1:6" ht="18" customHeight="1">
      <c r="A24" s="46" t="s">
        <v>58</v>
      </c>
      <c r="B24" s="85">
        <f>SUM(B25:B28)</f>
        <v>1584</v>
      </c>
      <c r="C24" s="86">
        <f>SUM(C25:C28)</f>
        <v>63</v>
      </c>
      <c r="D24" s="71">
        <f t="shared" si="0"/>
        <v>-96.02272727272727</v>
      </c>
      <c r="E24" s="47"/>
      <c r="F24" s="47"/>
    </row>
    <row r="25" spans="1:4" ht="18" customHeight="1">
      <c r="A25" s="46" t="s">
        <v>59</v>
      </c>
      <c r="B25" s="85">
        <v>1711</v>
      </c>
      <c r="C25" s="86">
        <v>51</v>
      </c>
      <c r="D25" s="71">
        <f t="shared" si="0"/>
        <v>-97.01928696668615</v>
      </c>
    </row>
    <row r="26" spans="1:4" ht="18" customHeight="1">
      <c r="A26" s="46" t="s">
        <v>60</v>
      </c>
      <c r="B26" s="85">
        <v>8</v>
      </c>
      <c r="C26" s="86">
        <v>12</v>
      </c>
      <c r="D26" s="71">
        <f t="shared" si="0"/>
        <v>50</v>
      </c>
    </row>
    <row r="27" spans="1:4" ht="18" customHeight="1">
      <c r="A27" s="46" t="s">
        <v>61</v>
      </c>
      <c r="B27" s="85">
        <v>-135</v>
      </c>
      <c r="C27" s="86"/>
      <c r="D27" s="71">
        <f t="shared" si="0"/>
        <v>-100</v>
      </c>
    </row>
    <row r="28" spans="1:4" ht="18" customHeight="1">
      <c r="A28" s="46" t="s">
        <v>62</v>
      </c>
      <c r="B28" s="85"/>
      <c r="C28" s="86"/>
      <c r="D28" s="71" t="e">
        <f t="shared" si="0"/>
        <v>#DIV/0!</v>
      </c>
    </row>
    <row r="29" spans="1:4" ht="18" customHeight="1">
      <c r="A29" s="46" t="s">
        <v>63</v>
      </c>
      <c r="B29" s="85">
        <v>3107</v>
      </c>
      <c r="C29" s="86">
        <v>2652</v>
      </c>
      <c r="D29" s="71">
        <f t="shared" si="0"/>
        <v>-14.644351464435147</v>
      </c>
    </row>
    <row r="30" spans="1:4" ht="18" customHeight="1">
      <c r="A30" s="46" t="s">
        <v>64</v>
      </c>
      <c r="B30" s="85"/>
      <c r="C30" s="86"/>
      <c r="D30" s="71" t="e">
        <f t="shared" si="0"/>
        <v>#DIV/0!</v>
      </c>
    </row>
    <row r="31" spans="1:4" ht="18" customHeight="1">
      <c r="A31" s="46" t="s">
        <v>65</v>
      </c>
      <c r="B31" s="85">
        <v>699</v>
      </c>
      <c r="C31" s="86">
        <v>743</v>
      </c>
      <c r="D31" s="71">
        <f t="shared" si="0"/>
        <v>6.294706723891273</v>
      </c>
    </row>
    <row r="32" spans="1:4" ht="18" customHeight="1">
      <c r="A32" s="46" t="s">
        <v>66</v>
      </c>
      <c r="B32" s="85">
        <v>566</v>
      </c>
      <c r="C32" s="86">
        <v>578</v>
      </c>
      <c r="D32" s="71">
        <f t="shared" si="0"/>
        <v>2.1201413427561837</v>
      </c>
    </row>
    <row r="33" spans="1:4" ht="18" customHeight="1">
      <c r="A33" s="46" t="s">
        <v>67</v>
      </c>
      <c r="B33" s="85">
        <v>1217</v>
      </c>
      <c r="C33" s="86">
        <v>1136</v>
      </c>
      <c r="D33" s="71">
        <f t="shared" si="0"/>
        <v>-6.655710764174199</v>
      </c>
    </row>
    <row r="34" spans="1:4" ht="18" customHeight="1">
      <c r="A34" s="46" t="s">
        <v>68</v>
      </c>
      <c r="B34" s="85">
        <v>624</v>
      </c>
      <c r="C34" s="86">
        <v>994</v>
      </c>
      <c r="D34" s="71">
        <f t="shared" si="0"/>
        <v>59.294871794871796</v>
      </c>
    </row>
    <row r="35" spans="1:4" ht="18" customHeight="1">
      <c r="A35" s="46" t="s">
        <v>69</v>
      </c>
      <c r="B35" s="85">
        <v>376</v>
      </c>
      <c r="C35" s="86">
        <v>1240</v>
      </c>
      <c r="D35" s="71">
        <f t="shared" si="0"/>
        <v>229.78723404255322</v>
      </c>
    </row>
    <row r="36" spans="1:4" ht="18" customHeight="1">
      <c r="A36" s="46" t="s">
        <v>70</v>
      </c>
      <c r="B36" s="85">
        <v>722</v>
      </c>
      <c r="C36" s="86">
        <v>1091</v>
      </c>
      <c r="D36" s="71">
        <f t="shared" si="0"/>
        <v>51.10803324099723</v>
      </c>
    </row>
    <row r="37" spans="1:4" ht="18" customHeight="1">
      <c r="A37" s="46" t="s">
        <v>71</v>
      </c>
      <c r="B37" s="85">
        <v>977</v>
      </c>
      <c r="C37" s="86">
        <v>1204</v>
      </c>
      <c r="D37" s="71">
        <f t="shared" si="0"/>
        <v>23.23439099283521</v>
      </c>
    </row>
    <row r="38" spans="1:4" ht="18" customHeight="1">
      <c r="A38" s="46" t="s">
        <v>72</v>
      </c>
      <c r="B38" s="85">
        <v>427</v>
      </c>
      <c r="C38" s="86">
        <v>565</v>
      </c>
      <c r="D38" s="71">
        <f t="shared" si="0"/>
        <v>32.31850117096019</v>
      </c>
    </row>
    <row r="39" spans="1:4" ht="18" customHeight="1">
      <c r="A39" s="46" t="s">
        <v>73</v>
      </c>
      <c r="B39" s="85">
        <v>14963</v>
      </c>
      <c r="C39" s="86">
        <v>6531</v>
      </c>
      <c r="D39" s="71">
        <f t="shared" si="0"/>
        <v>-56.35233576154515</v>
      </c>
    </row>
    <row r="40" spans="1:4" ht="18" customHeight="1">
      <c r="A40" s="46" t="s">
        <v>74</v>
      </c>
      <c r="B40" s="85">
        <v>1400</v>
      </c>
      <c r="C40" s="86">
        <v>14972</v>
      </c>
      <c r="D40" s="71">
        <f t="shared" si="0"/>
        <v>969.4285714285714</v>
      </c>
    </row>
    <row r="41" spans="1:4" ht="18" customHeight="1">
      <c r="A41" s="46" t="s">
        <v>75</v>
      </c>
      <c r="B41" s="85"/>
      <c r="C41" s="86"/>
      <c r="D41" s="71" t="e">
        <f t="shared" si="0"/>
        <v>#DIV/0!</v>
      </c>
    </row>
    <row r="42" spans="1:4" ht="18" customHeight="1">
      <c r="A42" s="49" t="s">
        <v>76</v>
      </c>
      <c r="B42" s="85">
        <f>SUM(B43,B55,B82,B98,B104,B110:B112)</f>
        <v>19243</v>
      </c>
      <c r="C42" s="86">
        <f>SUM(C43,C55,C82,C98,C104,C110:C112)</f>
        <v>18754</v>
      </c>
      <c r="D42" s="71">
        <f t="shared" si="0"/>
        <v>-2.541183807098685</v>
      </c>
    </row>
    <row r="43" spans="1:4" ht="18" customHeight="1">
      <c r="A43" s="46" t="s">
        <v>77</v>
      </c>
      <c r="B43" s="85">
        <f>SUM(B44:B54)</f>
        <v>2585</v>
      </c>
      <c r="C43" s="86">
        <f>SUM(C44:C54)</f>
        <v>1860</v>
      </c>
      <c r="D43" s="71">
        <f t="shared" si="0"/>
        <v>-28.04642166344294</v>
      </c>
    </row>
    <row r="44" spans="1:4" ht="18" customHeight="1">
      <c r="A44" s="46" t="s">
        <v>78</v>
      </c>
      <c r="B44" s="85">
        <v>194</v>
      </c>
      <c r="C44" s="86"/>
      <c r="D44" s="71">
        <f t="shared" si="0"/>
        <v>-100</v>
      </c>
    </row>
    <row r="45" spans="1:4" ht="18" customHeight="1">
      <c r="A45" s="46" t="s">
        <v>79</v>
      </c>
      <c r="B45" s="85">
        <v>331</v>
      </c>
      <c r="C45" s="86"/>
      <c r="D45" s="71">
        <f t="shared" si="0"/>
        <v>-100</v>
      </c>
    </row>
    <row r="46" spans="1:4" ht="18" customHeight="1">
      <c r="A46" s="46" t="s">
        <v>80</v>
      </c>
      <c r="B46" s="85">
        <v>777</v>
      </c>
      <c r="C46" s="86">
        <v>732</v>
      </c>
      <c r="D46" s="71">
        <f t="shared" si="0"/>
        <v>-5.7915057915057915</v>
      </c>
    </row>
    <row r="47" spans="1:4" ht="18" customHeight="1">
      <c r="A47" s="46" t="s">
        <v>81</v>
      </c>
      <c r="B47" s="85">
        <v>517</v>
      </c>
      <c r="C47" s="86">
        <v>490</v>
      </c>
      <c r="D47" s="71">
        <f t="shared" si="0"/>
        <v>-5.222437137330754</v>
      </c>
    </row>
    <row r="48" spans="1:4" ht="18" customHeight="1">
      <c r="A48" s="46" t="s">
        <v>83</v>
      </c>
      <c r="B48" s="85">
        <v>244</v>
      </c>
      <c r="C48" s="86">
        <v>291</v>
      </c>
      <c r="D48" s="71">
        <f t="shared" si="0"/>
        <v>19.262295081967213</v>
      </c>
    </row>
    <row r="49" spans="1:4" ht="18" customHeight="1">
      <c r="A49" s="46" t="s">
        <v>84</v>
      </c>
      <c r="B49" s="85">
        <v>36</v>
      </c>
      <c r="C49" s="86"/>
      <c r="D49" s="71">
        <f t="shared" si="0"/>
        <v>-100</v>
      </c>
    </row>
    <row r="50" spans="1:4" ht="18" customHeight="1">
      <c r="A50" s="46" t="s">
        <v>85</v>
      </c>
      <c r="B50" s="85">
        <v>25</v>
      </c>
      <c r="C50" s="86"/>
      <c r="D50" s="71">
        <f t="shared" si="0"/>
        <v>-100</v>
      </c>
    </row>
    <row r="51" spans="1:4" ht="18" customHeight="1">
      <c r="A51" s="46" t="s">
        <v>86</v>
      </c>
      <c r="B51" s="85">
        <v>31</v>
      </c>
      <c r="C51" s="86"/>
      <c r="D51" s="71">
        <f t="shared" si="0"/>
        <v>-100</v>
      </c>
    </row>
    <row r="52" spans="1:4" ht="18" customHeight="1">
      <c r="A52" s="46" t="s">
        <v>87</v>
      </c>
      <c r="B52" s="85">
        <v>10</v>
      </c>
      <c r="C52" s="86">
        <v>1</v>
      </c>
      <c r="D52" s="71">
        <f t="shared" si="0"/>
        <v>-90</v>
      </c>
    </row>
    <row r="53" spans="1:4" ht="18" customHeight="1">
      <c r="A53" s="46" t="s">
        <v>88</v>
      </c>
      <c r="B53" s="85">
        <v>401</v>
      </c>
      <c r="C53" s="86">
        <v>336</v>
      </c>
      <c r="D53" s="71">
        <f t="shared" si="0"/>
        <v>-16.209476309226932</v>
      </c>
    </row>
    <row r="54" spans="1:4" ht="18" customHeight="1">
      <c r="A54" s="46" t="s">
        <v>89</v>
      </c>
      <c r="B54" s="85">
        <v>19</v>
      </c>
      <c r="C54" s="86">
        <v>10</v>
      </c>
      <c r="D54" s="71">
        <f t="shared" si="0"/>
        <v>-47.368421052631575</v>
      </c>
    </row>
    <row r="55" spans="1:4" ht="18" customHeight="1">
      <c r="A55" s="46" t="s">
        <v>90</v>
      </c>
      <c r="B55" s="85">
        <v>2389</v>
      </c>
      <c r="C55" s="86">
        <f>SUM(C56:C81)</f>
        <v>2148</v>
      </c>
      <c r="D55" s="71">
        <f t="shared" si="0"/>
        <v>-10.087902888237757</v>
      </c>
    </row>
    <row r="56" spans="1:4" ht="18" customHeight="1">
      <c r="A56" s="46" t="s">
        <v>91</v>
      </c>
      <c r="B56" s="85">
        <v>327</v>
      </c>
      <c r="C56" s="86">
        <v>299</v>
      </c>
      <c r="D56" s="71">
        <f t="shared" si="0"/>
        <v>-8.56269113149847</v>
      </c>
    </row>
    <row r="57" spans="1:4" ht="18" customHeight="1">
      <c r="A57" s="46" t="s">
        <v>92</v>
      </c>
      <c r="B57" s="85">
        <v>144</v>
      </c>
      <c r="C57" s="86">
        <v>64</v>
      </c>
      <c r="D57" s="71">
        <f t="shared" si="0"/>
        <v>-55.55555555555556</v>
      </c>
    </row>
    <row r="58" spans="1:4" ht="18" customHeight="1">
      <c r="A58" s="46" t="s">
        <v>93</v>
      </c>
      <c r="B58" s="85">
        <v>11</v>
      </c>
      <c r="C58" s="86">
        <v>7</v>
      </c>
      <c r="D58" s="71">
        <f t="shared" si="0"/>
        <v>-36.36363636363637</v>
      </c>
    </row>
    <row r="59" spans="1:4" ht="18" customHeight="1">
      <c r="A59" s="46" t="s">
        <v>94</v>
      </c>
      <c r="B59" s="85">
        <v>12</v>
      </c>
      <c r="C59" s="86"/>
      <c r="D59" s="71">
        <f t="shared" si="0"/>
        <v>-100</v>
      </c>
    </row>
    <row r="60" spans="1:4" ht="18" customHeight="1">
      <c r="A60" s="46" t="s">
        <v>95</v>
      </c>
      <c r="B60" s="85">
        <v>101</v>
      </c>
      <c r="C60" s="86">
        <v>75</v>
      </c>
      <c r="D60" s="71">
        <f t="shared" si="0"/>
        <v>-25.742574257425744</v>
      </c>
    </row>
    <row r="61" spans="1:4" ht="18" customHeight="1">
      <c r="A61" s="46" t="s">
        <v>96</v>
      </c>
      <c r="B61" s="85">
        <v>90</v>
      </c>
      <c r="C61" s="86">
        <v>1</v>
      </c>
      <c r="D61" s="71">
        <f t="shared" si="0"/>
        <v>-98.88888888888889</v>
      </c>
    </row>
    <row r="62" spans="1:4" ht="18" customHeight="1">
      <c r="A62" s="46" t="s">
        <v>97</v>
      </c>
      <c r="B62" s="85">
        <v>632</v>
      </c>
      <c r="C62" s="86">
        <v>778</v>
      </c>
      <c r="D62" s="71">
        <f t="shared" si="0"/>
        <v>23.10126582278481</v>
      </c>
    </row>
    <row r="63" spans="1:4" ht="18" customHeight="1">
      <c r="A63" s="46" t="s">
        <v>98</v>
      </c>
      <c r="B63" s="85"/>
      <c r="C63" s="86"/>
      <c r="D63" s="71" t="e">
        <f t="shared" si="0"/>
        <v>#DIV/0!</v>
      </c>
    </row>
    <row r="64" spans="1:4" ht="18" customHeight="1">
      <c r="A64" s="46" t="s">
        <v>99</v>
      </c>
      <c r="B64" s="85">
        <v>472</v>
      </c>
      <c r="C64" s="86">
        <v>442</v>
      </c>
      <c r="D64" s="71">
        <f t="shared" si="0"/>
        <v>-6.3559322033898304</v>
      </c>
    </row>
    <row r="65" spans="1:4" ht="18" customHeight="1">
      <c r="A65" s="46" t="s">
        <v>100</v>
      </c>
      <c r="B65" s="85"/>
      <c r="C65" s="86"/>
      <c r="D65" s="71" t="e">
        <f t="shared" si="0"/>
        <v>#DIV/0!</v>
      </c>
    </row>
    <row r="66" spans="1:4" ht="18" customHeight="1">
      <c r="A66" s="46" t="s">
        <v>101</v>
      </c>
      <c r="B66" s="85"/>
      <c r="C66" s="86"/>
      <c r="D66" s="71" t="e">
        <f t="shared" si="0"/>
        <v>#DIV/0!</v>
      </c>
    </row>
    <row r="67" spans="1:4" ht="18" customHeight="1">
      <c r="A67" s="46" t="s">
        <v>102</v>
      </c>
      <c r="B67" s="85">
        <v>3</v>
      </c>
      <c r="C67" s="86"/>
      <c r="D67" s="71">
        <f aca="true" t="shared" si="1" ref="D67:D112">(C67-B67)/B67*100</f>
        <v>-100</v>
      </c>
    </row>
    <row r="68" spans="1:4" ht="18" customHeight="1">
      <c r="A68" s="46" t="s">
        <v>103</v>
      </c>
      <c r="B68" s="85"/>
      <c r="C68" s="86"/>
      <c r="D68" s="71" t="e">
        <f t="shared" si="1"/>
        <v>#DIV/0!</v>
      </c>
    </row>
    <row r="69" spans="1:4" ht="18" customHeight="1">
      <c r="A69" s="46" t="s">
        <v>104</v>
      </c>
      <c r="B69" s="85">
        <v>69</v>
      </c>
      <c r="C69" s="86">
        <v>62</v>
      </c>
      <c r="D69" s="71">
        <f t="shared" si="1"/>
        <v>-10.144927536231885</v>
      </c>
    </row>
    <row r="70" spans="1:4" ht="18" customHeight="1">
      <c r="A70" s="46" t="s">
        <v>105</v>
      </c>
      <c r="B70" s="85">
        <v>465</v>
      </c>
      <c r="C70" s="86">
        <v>239</v>
      </c>
      <c r="D70" s="71">
        <f t="shared" si="1"/>
        <v>-48.60215053763441</v>
      </c>
    </row>
    <row r="71" spans="1:4" ht="18" customHeight="1">
      <c r="A71" s="46" t="s">
        <v>106</v>
      </c>
      <c r="B71" s="85">
        <v>17</v>
      </c>
      <c r="C71" s="86">
        <v>153</v>
      </c>
      <c r="D71" s="71">
        <f t="shared" si="1"/>
        <v>800</v>
      </c>
    </row>
    <row r="72" spans="1:4" ht="18" customHeight="1">
      <c r="A72" s="46" t="s">
        <v>107</v>
      </c>
      <c r="B72" s="85">
        <v>6</v>
      </c>
      <c r="C72" s="86"/>
      <c r="D72" s="71">
        <f t="shared" si="1"/>
        <v>-100</v>
      </c>
    </row>
    <row r="73" spans="1:4" ht="18" customHeight="1">
      <c r="A73" s="46" t="s">
        <v>108</v>
      </c>
      <c r="B73" s="85">
        <v>10</v>
      </c>
      <c r="C73" s="86">
        <v>2</v>
      </c>
      <c r="D73" s="71">
        <f t="shared" si="1"/>
        <v>-80</v>
      </c>
    </row>
    <row r="74" spans="1:4" ht="18" customHeight="1">
      <c r="A74" s="46" t="s">
        <v>109</v>
      </c>
      <c r="B74" s="85"/>
      <c r="C74" s="86"/>
      <c r="D74" s="71" t="e">
        <f t="shared" si="1"/>
        <v>#DIV/0!</v>
      </c>
    </row>
    <row r="75" spans="1:4" ht="18" customHeight="1">
      <c r="A75" s="46" t="s">
        <v>110</v>
      </c>
      <c r="B75" s="85">
        <v>17</v>
      </c>
      <c r="C75" s="86">
        <v>22</v>
      </c>
      <c r="D75" s="71">
        <f t="shared" si="1"/>
        <v>29.411764705882355</v>
      </c>
    </row>
    <row r="76" spans="1:4" ht="18" customHeight="1">
      <c r="A76" s="46" t="s">
        <v>111</v>
      </c>
      <c r="B76" s="85">
        <v>1</v>
      </c>
      <c r="C76" s="86"/>
      <c r="D76" s="71">
        <f t="shared" si="1"/>
        <v>-100</v>
      </c>
    </row>
    <row r="77" spans="1:4" ht="18" customHeight="1">
      <c r="A77" s="46" t="s">
        <v>112</v>
      </c>
      <c r="B77" s="85"/>
      <c r="C77" s="86"/>
      <c r="D77" s="71" t="e">
        <f t="shared" si="1"/>
        <v>#DIV/0!</v>
      </c>
    </row>
    <row r="78" spans="1:4" ht="18" customHeight="1">
      <c r="A78" s="46" t="s">
        <v>113</v>
      </c>
      <c r="B78" s="85">
        <v>6</v>
      </c>
      <c r="C78" s="86">
        <v>2</v>
      </c>
      <c r="D78" s="71">
        <f t="shared" si="1"/>
        <v>-66.66666666666666</v>
      </c>
    </row>
    <row r="79" spans="1:4" ht="18" customHeight="1">
      <c r="A79" s="46" t="s">
        <v>114</v>
      </c>
      <c r="B79" s="85">
        <v>5</v>
      </c>
      <c r="C79" s="86">
        <v>1</v>
      </c>
      <c r="D79" s="71">
        <f t="shared" si="1"/>
        <v>-80</v>
      </c>
    </row>
    <row r="80" spans="1:4" ht="18" customHeight="1">
      <c r="A80" s="46" t="s">
        <v>115</v>
      </c>
      <c r="B80" s="85"/>
      <c r="C80" s="86"/>
      <c r="D80" s="71" t="e">
        <f t="shared" si="1"/>
        <v>#DIV/0!</v>
      </c>
    </row>
    <row r="81" spans="1:4" ht="18" customHeight="1">
      <c r="A81" s="46" t="s">
        <v>116</v>
      </c>
      <c r="B81" s="85">
        <v>1</v>
      </c>
      <c r="C81" s="86">
        <v>1</v>
      </c>
      <c r="D81" s="71">
        <f t="shared" si="1"/>
        <v>0</v>
      </c>
    </row>
    <row r="82" spans="1:4" ht="18" customHeight="1">
      <c r="A82" s="46" t="s">
        <v>117</v>
      </c>
      <c r="B82" s="85">
        <f>SUM(B83:B97)</f>
        <v>1578</v>
      </c>
      <c r="C82" s="86">
        <f>SUM(C83:C97)</f>
        <v>1763</v>
      </c>
      <c r="D82" s="71">
        <f t="shared" si="1"/>
        <v>11.723700887198985</v>
      </c>
    </row>
    <row r="83" spans="1:4" ht="18" customHeight="1">
      <c r="A83" s="46" t="s">
        <v>118</v>
      </c>
      <c r="B83" s="85">
        <v>486</v>
      </c>
      <c r="C83" s="86">
        <v>712</v>
      </c>
      <c r="D83" s="71">
        <f t="shared" si="1"/>
        <v>46.50205761316872</v>
      </c>
    </row>
    <row r="84" spans="1:4" ht="18" customHeight="1">
      <c r="A84" s="46" t="s">
        <v>119</v>
      </c>
      <c r="B84" s="85">
        <v>162</v>
      </c>
      <c r="C84" s="86">
        <v>118</v>
      </c>
      <c r="D84" s="71">
        <f t="shared" si="1"/>
        <v>-27.160493827160494</v>
      </c>
    </row>
    <row r="85" spans="1:4" ht="18" customHeight="1">
      <c r="A85" s="46" t="s">
        <v>120</v>
      </c>
      <c r="B85" s="85">
        <v>360</v>
      </c>
      <c r="C85" s="86">
        <v>495</v>
      </c>
      <c r="D85" s="71">
        <f t="shared" si="1"/>
        <v>37.5</v>
      </c>
    </row>
    <row r="86" spans="1:4" ht="18" customHeight="1">
      <c r="A86" s="46" t="s">
        <v>121</v>
      </c>
      <c r="B86" s="85">
        <v>59</v>
      </c>
      <c r="C86" s="86">
        <v>72</v>
      </c>
      <c r="D86" s="71">
        <f t="shared" si="1"/>
        <v>22.033898305084744</v>
      </c>
    </row>
    <row r="87" spans="1:4" ht="18" customHeight="1">
      <c r="A87" s="46" t="s">
        <v>122</v>
      </c>
      <c r="B87" s="85"/>
      <c r="C87" s="86"/>
      <c r="D87" s="71" t="e">
        <f t="shared" si="1"/>
        <v>#DIV/0!</v>
      </c>
    </row>
    <row r="88" spans="1:4" ht="18" customHeight="1">
      <c r="A88" s="46" t="s">
        <v>123</v>
      </c>
      <c r="B88" s="85"/>
      <c r="C88" s="86"/>
      <c r="D88" s="71" t="e">
        <f t="shared" si="1"/>
        <v>#DIV/0!</v>
      </c>
    </row>
    <row r="89" spans="1:4" ht="18" customHeight="1">
      <c r="A89" s="46" t="s">
        <v>124</v>
      </c>
      <c r="B89" s="85"/>
      <c r="C89" s="86"/>
      <c r="D89" s="71" t="e">
        <f t="shared" si="1"/>
        <v>#DIV/0!</v>
      </c>
    </row>
    <row r="90" spans="1:4" ht="18" customHeight="1">
      <c r="A90" s="46" t="s">
        <v>125</v>
      </c>
      <c r="B90" s="85">
        <v>19</v>
      </c>
      <c r="C90" s="86">
        <v>19</v>
      </c>
      <c r="D90" s="71">
        <f t="shared" si="1"/>
        <v>0</v>
      </c>
    </row>
    <row r="91" spans="1:4" ht="18" customHeight="1">
      <c r="A91" s="46" t="s">
        <v>126</v>
      </c>
      <c r="B91" s="85"/>
      <c r="C91" s="86"/>
      <c r="D91" s="71" t="e">
        <f t="shared" si="1"/>
        <v>#DIV/0!</v>
      </c>
    </row>
    <row r="92" spans="1:4" ht="18" customHeight="1">
      <c r="A92" s="46" t="s">
        <v>127</v>
      </c>
      <c r="B92" s="85">
        <v>7</v>
      </c>
      <c r="C92" s="86">
        <v>7</v>
      </c>
      <c r="D92" s="71">
        <f t="shared" si="1"/>
        <v>0</v>
      </c>
    </row>
    <row r="93" spans="1:4" ht="18" customHeight="1">
      <c r="A93" s="46" t="s">
        <v>128</v>
      </c>
      <c r="B93" s="85">
        <v>1</v>
      </c>
      <c r="C93" s="86">
        <v>1</v>
      </c>
      <c r="D93" s="71">
        <f t="shared" si="1"/>
        <v>0</v>
      </c>
    </row>
    <row r="94" spans="1:4" ht="18" customHeight="1">
      <c r="A94" s="46" t="s">
        <v>129</v>
      </c>
      <c r="B94" s="85">
        <v>187</v>
      </c>
      <c r="C94" s="86">
        <v>21</v>
      </c>
      <c r="D94" s="71">
        <f t="shared" si="1"/>
        <v>-88.77005347593582</v>
      </c>
    </row>
    <row r="95" spans="1:4" ht="18" customHeight="1">
      <c r="A95" s="46" t="s">
        <v>130</v>
      </c>
      <c r="B95" s="85">
        <v>1</v>
      </c>
      <c r="C95" s="86"/>
      <c r="D95" s="71">
        <f t="shared" si="1"/>
        <v>-100</v>
      </c>
    </row>
    <row r="96" spans="1:4" ht="18" customHeight="1">
      <c r="A96" s="46" t="s">
        <v>131</v>
      </c>
      <c r="B96" s="85">
        <v>1</v>
      </c>
      <c r="C96" s="86"/>
      <c r="D96" s="71">
        <f t="shared" si="1"/>
        <v>-100</v>
      </c>
    </row>
    <row r="97" spans="1:4" ht="18" customHeight="1">
      <c r="A97" s="46" t="s">
        <v>132</v>
      </c>
      <c r="B97" s="85">
        <v>295</v>
      </c>
      <c r="C97" s="86">
        <v>318</v>
      </c>
      <c r="D97" s="71">
        <f t="shared" si="1"/>
        <v>7.796610169491526</v>
      </c>
    </row>
    <row r="98" spans="1:4" ht="18" customHeight="1">
      <c r="A98" s="46" t="s">
        <v>133</v>
      </c>
      <c r="B98" s="85">
        <f>SUM(B99:B103)</f>
        <v>7</v>
      </c>
      <c r="C98" s="86">
        <f>SUM(C99:C103)</f>
        <v>779</v>
      </c>
      <c r="D98" s="71">
        <f t="shared" si="1"/>
        <v>11028.57142857143</v>
      </c>
    </row>
    <row r="99" spans="1:4" ht="18" customHeight="1">
      <c r="A99" s="50" t="s">
        <v>134</v>
      </c>
      <c r="B99" s="85"/>
      <c r="C99" s="86"/>
      <c r="D99" s="71" t="e">
        <f t="shared" si="1"/>
        <v>#DIV/0!</v>
      </c>
    </row>
    <row r="100" spans="1:4" ht="18" customHeight="1">
      <c r="A100" s="46" t="s">
        <v>135</v>
      </c>
      <c r="B100" s="85"/>
      <c r="C100" s="86">
        <v>812</v>
      </c>
      <c r="D100" s="71" t="e">
        <f t="shared" si="1"/>
        <v>#DIV/0!</v>
      </c>
    </row>
    <row r="101" spans="1:4" ht="18" customHeight="1">
      <c r="A101" s="46" t="s">
        <v>136</v>
      </c>
      <c r="B101" s="85">
        <v>40</v>
      </c>
      <c r="C101" s="86"/>
      <c r="D101" s="71">
        <f t="shared" si="1"/>
        <v>-100</v>
      </c>
    </row>
    <row r="102" spans="1:4" ht="18" customHeight="1">
      <c r="A102" s="46" t="s">
        <v>137</v>
      </c>
      <c r="B102" s="85">
        <v>-33</v>
      </c>
      <c r="C102" s="86">
        <v>-33</v>
      </c>
      <c r="D102" s="71">
        <f t="shared" si="1"/>
        <v>0</v>
      </c>
    </row>
    <row r="103" spans="1:4" ht="18" customHeight="1">
      <c r="A103" s="46" t="s">
        <v>138</v>
      </c>
      <c r="B103" s="85"/>
      <c r="C103" s="86"/>
      <c r="D103" s="71" t="e">
        <f t="shared" si="1"/>
        <v>#DIV/0!</v>
      </c>
    </row>
    <row r="104" spans="1:4" ht="18" customHeight="1">
      <c r="A104" s="46" t="s">
        <v>139</v>
      </c>
      <c r="B104" s="85">
        <f>SUM(B105:B109)</f>
        <v>12478</v>
      </c>
      <c r="C104" s="86">
        <f>SUM(C105:C109)</f>
        <v>11520</v>
      </c>
      <c r="D104" s="71">
        <f t="shared" si="1"/>
        <v>-7.677512421862478</v>
      </c>
    </row>
    <row r="105" spans="1:4" ht="18" customHeight="1">
      <c r="A105" s="46" t="s">
        <v>140</v>
      </c>
      <c r="B105" s="85">
        <v>258</v>
      </c>
      <c r="C105" s="86">
        <v>285</v>
      </c>
      <c r="D105" s="71">
        <f t="shared" si="1"/>
        <v>10.465116279069768</v>
      </c>
    </row>
    <row r="106" spans="1:4" ht="18" customHeight="1">
      <c r="A106" s="46" t="s">
        <v>141</v>
      </c>
      <c r="B106" s="85">
        <v>11801</v>
      </c>
      <c r="C106" s="86">
        <v>10279</v>
      </c>
      <c r="D106" s="71">
        <f t="shared" si="1"/>
        <v>-12.897212100669433</v>
      </c>
    </row>
    <row r="107" spans="1:4" ht="18" customHeight="1">
      <c r="A107" s="46" t="s">
        <v>82</v>
      </c>
      <c r="B107" s="85">
        <v>176</v>
      </c>
      <c r="C107" s="86">
        <v>266</v>
      </c>
      <c r="D107" s="71">
        <f t="shared" si="1"/>
        <v>51.13636363636363</v>
      </c>
    </row>
    <row r="108" spans="1:4" ht="18" customHeight="1">
      <c r="A108" s="46" t="s">
        <v>479</v>
      </c>
      <c r="B108" s="85"/>
      <c r="C108" s="86">
        <v>402</v>
      </c>
      <c r="D108" s="71"/>
    </row>
    <row r="109" spans="1:4" ht="18" customHeight="1">
      <c r="A109" s="46" t="s">
        <v>142</v>
      </c>
      <c r="B109" s="85">
        <v>243</v>
      </c>
      <c r="C109" s="86">
        <v>288</v>
      </c>
      <c r="D109" s="71">
        <f t="shared" si="1"/>
        <v>18.51851851851852</v>
      </c>
    </row>
    <row r="110" spans="1:4" ht="18" customHeight="1">
      <c r="A110" s="46" t="s">
        <v>143</v>
      </c>
      <c r="B110" s="85">
        <v>60</v>
      </c>
      <c r="C110" s="86">
        <v>54</v>
      </c>
      <c r="D110" s="71">
        <f t="shared" si="1"/>
        <v>-10</v>
      </c>
    </row>
    <row r="111" spans="1:4" ht="18" customHeight="1">
      <c r="A111" s="46" t="s">
        <v>144</v>
      </c>
      <c r="B111" s="85">
        <v>16</v>
      </c>
      <c r="C111" s="86">
        <v>64</v>
      </c>
      <c r="D111" s="71">
        <f t="shared" si="1"/>
        <v>300</v>
      </c>
    </row>
    <row r="112" spans="1:4" ht="18" customHeight="1">
      <c r="A112" s="51" t="s">
        <v>145</v>
      </c>
      <c r="B112" s="87">
        <v>130</v>
      </c>
      <c r="C112" s="86">
        <v>566</v>
      </c>
      <c r="D112" s="71">
        <f t="shared" si="1"/>
        <v>335.3846153846154</v>
      </c>
    </row>
    <row r="113" ht="14.25">
      <c r="B113" s="72"/>
    </row>
    <row r="114" ht="14.25">
      <c r="B114" s="72"/>
    </row>
    <row r="115" ht="14.25">
      <c r="B115" s="72"/>
    </row>
    <row r="116" ht="14.25">
      <c r="B116" s="72"/>
    </row>
    <row r="117" ht="14.25">
      <c r="B117" s="72"/>
    </row>
    <row r="118" ht="14.25">
      <c r="B118" s="72"/>
    </row>
    <row r="119" ht="14.25">
      <c r="B119" s="72"/>
    </row>
    <row r="120" ht="14.25">
      <c r="B120" s="72"/>
    </row>
    <row r="121" ht="14.25">
      <c r="B121" s="72"/>
    </row>
    <row r="122" ht="14.25">
      <c r="B122" s="72"/>
    </row>
    <row r="123" ht="14.25">
      <c r="B123" s="72"/>
    </row>
    <row r="124" ht="14.25">
      <c r="B124" s="72"/>
    </row>
    <row r="125" ht="14.25">
      <c r="B125" s="72"/>
    </row>
    <row r="126" ht="14.25">
      <c r="B126" s="72"/>
    </row>
    <row r="127" ht="14.25">
      <c r="B127" s="72"/>
    </row>
    <row r="128" ht="14.25">
      <c r="B128" s="72"/>
    </row>
    <row r="129" ht="14.25">
      <c r="B129" s="72"/>
    </row>
    <row r="130" ht="14.25">
      <c r="B130" s="72"/>
    </row>
    <row r="131" ht="14.25">
      <c r="B131" s="72"/>
    </row>
    <row r="132" ht="14.25">
      <c r="B132" s="72"/>
    </row>
    <row r="133" ht="14.25">
      <c r="B133" s="72"/>
    </row>
    <row r="134" ht="14.25">
      <c r="B134" s="72"/>
    </row>
    <row r="135" ht="14.25">
      <c r="B135" s="72"/>
    </row>
    <row r="136" ht="14.25">
      <c r="B136" s="72"/>
    </row>
    <row r="137" ht="14.25">
      <c r="B137" s="72"/>
    </row>
    <row r="138" ht="14.25">
      <c r="B138" s="72"/>
    </row>
    <row r="139" ht="14.25">
      <c r="B139" s="72"/>
    </row>
    <row r="140" ht="14.25">
      <c r="B140" s="72"/>
    </row>
    <row r="141" ht="14.25">
      <c r="B141" s="72"/>
    </row>
    <row r="142" ht="14.25">
      <c r="B142" s="72"/>
    </row>
    <row r="143" ht="14.25">
      <c r="B143" s="72"/>
    </row>
    <row r="144" ht="14.25">
      <c r="B144" s="72"/>
    </row>
    <row r="145" ht="14.25">
      <c r="B145" s="72"/>
    </row>
    <row r="146" ht="14.25">
      <c r="B146" s="72"/>
    </row>
    <row r="147" ht="14.25">
      <c r="B147" s="72"/>
    </row>
    <row r="148" ht="14.25">
      <c r="B148" s="72"/>
    </row>
    <row r="149" ht="14.25">
      <c r="B149" s="72"/>
    </row>
    <row r="150" ht="14.25">
      <c r="B150" s="72"/>
    </row>
    <row r="151" ht="14.25">
      <c r="B151" s="72"/>
    </row>
    <row r="152" ht="14.25">
      <c r="B152" s="72"/>
    </row>
    <row r="153" ht="14.25">
      <c r="B153" s="72"/>
    </row>
    <row r="154" ht="14.25">
      <c r="B154" s="72"/>
    </row>
    <row r="155" ht="14.25">
      <c r="B155" s="72"/>
    </row>
    <row r="156" ht="14.25">
      <c r="B156" s="72"/>
    </row>
    <row r="157" ht="14.25">
      <c r="B157" s="72"/>
    </row>
    <row r="158" ht="14.25">
      <c r="B158" s="72"/>
    </row>
    <row r="159" ht="14.25">
      <c r="B159" s="72"/>
    </row>
    <row r="160" ht="14.25">
      <c r="B160" s="72"/>
    </row>
    <row r="161" ht="14.25">
      <c r="B161" s="72"/>
    </row>
    <row r="162" ht="14.25">
      <c r="B162" s="72"/>
    </row>
    <row r="163" ht="14.25">
      <c r="B163" s="72"/>
    </row>
    <row r="164" ht="14.25">
      <c r="B164" s="72"/>
    </row>
  </sheetData>
  <sheetProtection/>
  <mergeCells count="1">
    <mergeCell ref="A1:D1"/>
  </mergeCells>
  <printOptions/>
  <pageMargins left="0.3541666666666667" right="0.3541666666666667" top="0.39305555555555555" bottom="0.5902777777777778" header="0.5118055555555555" footer="0.3145833333333333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6"/>
  <sheetViews>
    <sheetView zoomScaleSheetLayoutView="100" zoomScalePageLayoutView="0" workbookViewId="0" topLeftCell="A1">
      <selection activeCell="A1" sqref="A1:G1"/>
    </sheetView>
  </sheetViews>
  <sheetFormatPr defaultColWidth="8.75390625" defaultRowHeight="14.25"/>
  <cols>
    <col min="1" max="1" width="30.00390625" style="3" customWidth="1"/>
    <col min="2" max="2" width="19.125" style="38" customWidth="1"/>
    <col min="3" max="3" width="16.125" style="2" customWidth="1"/>
    <col min="4" max="4" width="11.00390625" style="3" customWidth="1"/>
    <col min="5" max="5" width="13.125" style="3" customWidth="1"/>
    <col min="6" max="6" width="11.25390625" style="2" customWidth="1"/>
    <col min="7" max="7" width="12.625" style="2" customWidth="1"/>
    <col min="8" max="16384" width="8.75390625" style="2" customWidth="1"/>
  </cols>
  <sheetData>
    <row r="1" spans="1:7" ht="27">
      <c r="A1" s="133" t="s">
        <v>426</v>
      </c>
      <c r="B1" s="133"/>
      <c r="C1" s="133"/>
      <c r="D1" s="133"/>
      <c r="E1" s="133"/>
      <c r="F1" s="133"/>
      <c r="G1" s="133"/>
    </row>
    <row r="2" spans="1:7" ht="21.75" customHeight="1">
      <c r="A2" s="40"/>
      <c r="B2" s="39"/>
      <c r="C2" s="40"/>
      <c r="D2" s="40"/>
      <c r="E2" s="41"/>
      <c r="F2" s="134" t="s">
        <v>0</v>
      </c>
      <c r="G2" s="134"/>
    </row>
    <row r="3" spans="1:7" ht="27">
      <c r="A3" s="119" t="s">
        <v>146</v>
      </c>
      <c r="B3" s="42" t="s">
        <v>432</v>
      </c>
      <c r="C3" s="42" t="s">
        <v>713</v>
      </c>
      <c r="D3" s="30" t="s">
        <v>714</v>
      </c>
      <c r="E3" s="30" t="s">
        <v>715</v>
      </c>
      <c r="F3" s="42" t="s">
        <v>147</v>
      </c>
      <c r="G3" s="30" t="s">
        <v>716</v>
      </c>
    </row>
    <row r="4" spans="1:7" ht="17.25" customHeight="1">
      <c r="A4" s="18" t="s">
        <v>148</v>
      </c>
      <c r="B4" s="120">
        <f>SUM(B5,B258,B295,B313,B434,B489,B545,B594,B711,B783,B860,B884,B1015,B1079,B1155,B1182,B1211,B1221,B1300,B1318,B1372,B1375,B1383)</f>
        <v>214228</v>
      </c>
      <c r="C4" s="120">
        <f>SUM(C5,C258,C295,C313,C434,C489,C545,C594,C711,C783,C860,C884,C1015,C1079,C1155,C1182,C1211,C1221,C1300,C1318,C1371,C1372,C1375,C1383)</f>
        <v>91020.58</v>
      </c>
      <c r="D4" s="120">
        <f>SUM(D5,D258,D295,D313,D434,D489,D545,D594,D711,D783,D860,D884,D1015,D1079,D1155,D1182,D1211,D1221,D1300,D1318,D1372,D1375,D1383)</f>
        <v>276886</v>
      </c>
      <c r="E4" s="120">
        <f>SUM(E5,E258,E295,E313,E434,E489,E545,E594,E711,E783,E860,E884,E1015,E1079,E1155,E1182,E1211,E1221,E1300,E1318,E1372,E1375,E1383)</f>
        <v>270975</v>
      </c>
      <c r="F4" s="74">
        <f>IF(D4&lt;&gt;0,(E4/D4)*100,"")</f>
        <v>97.86518639440058</v>
      </c>
      <c r="G4" s="66">
        <f>(E4-B4)/B4*100</f>
        <v>26.489067722239856</v>
      </c>
    </row>
    <row r="5" spans="1:7" ht="17.25" customHeight="1">
      <c r="A5" s="116" t="s">
        <v>149</v>
      </c>
      <c r="B5" s="120">
        <f>SUM(B6,B18,B27,B39,B51,B62,B73,B85,B94,B104,B119,B128,B139,B151,B161,B174,B181,B188,B197,B203,B210,B218,B225,B231,B237,B243,B249,B255)</f>
        <v>26389</v>
      </c>
      <c r="C5" s="120">
        <f>SUM(C6,C18,C27,C39,C51,C62,C73,C85,C94,C104,C119,C128,C139,C151,C161,C174,C181,C188,C197,C203,C210,C218,C225,C231,C237,C243,C249,C255)</f>
        <v>12641</v>
      </c>
      <c r="D5" s="120">
        <f>SUM(D6,D18,D27,D39,D51,D62,D73,D85,D94,D104,D119,D128,D139,D151,D161,D174,D181,D188,D197,D203,D210,D218,D225,D231,D237,D243,D249,D255)</f>
        <v>30974</v>
      </c>
      <c r="E5" s="120">
        <f>SUM(E6,E18,E27,E39,E51,E62,E73,E85,E94,E104,E119,E128,E139,E151,E161,E174,E181,E188,E197,E203,E210,E218,E225,E231,E237,E243,E249,E255)</f>
        <v>30974</v>
      </c>
      <c r="F5" s="74">
        <f aca="true" t="shared" si="0" ref="F5:F68">IF(D5&lt;&gt;0,(E5/D5)*100,"")</f>
        <v>100</v>
      </c>
      <c r="G5" s="66">
        <f aca="true" t="shared" si="1" ref="G5:G66">(E5-B5)/B5*100</f>
        <v>17.374663685626587</v>
      </c>
    </row>
    <row r="6" spans="1:7" ht="17.25" customHeight="1">
      <c r="A6" s="116" t="s">
        <v>150</v>
      </c>
      <c r="B6" s="120">
        <f>SUM(B7:B17)</f>
        <v>609</v>
      </c>
      <c r="C6" s="120">
        <f>SUM(C7:C17)</f>
        <v>461</v>
      </c>
      <c r="D6" s="120">
        <f>SUM(D7:D17)</f>
        <v>717</v>
      </c>
      <c r="E6" s="120">
        <f>SUM(E7:E17)</f>
        <v>717</v>
      </c>
      <c r="F6" s="74">
        <f t="shared" si="0"/>
        <v>100</v>
      </c>
      <c r="G6" s="66">
        <f t="shared" si="1"/>
        <v>17.733990147783253</v>
      </c>
    </row>
    <row r="7" spans="1:7" ht="17.25" customHeight="1">
      <c r="A7" s="111" t="s">
        <v>717</v>
      </c>
      <c r="B7" s="121">
        <v>207</v>
      </c>
      <c r="C7" s="120">
        <v>232</v>
      </c>
      <c r="D7" s="120">
        <v>355</v>
      </c>
      <c r="E7" s="120">
        <v>355</v>
      </c>
      <c r="F7" s="74">
        <f t="shared" si="0"/>
        <v>100</v>
      </c>
      <c r="G7" s="66">
        <f t="shared" si="1"/>
        <v>71.49758454106279</v>
      </c>
    </row>
    <row r="8" spans="1:7" ht="17.25" customHeight="1">
      <c r="A8" s="111" t="s">
        <v>718</v>
      </c>
      <c r="B8" s="121">
        <v>114</v>
      </c>
      <c r="C8" s="120">
        <v>133</v>
      </c>
      <c r="D8" s="120">
        <v>182</v>
      </c>
      <c r="E8" s="120">
        <v>182</v>
      </c>
      <c r="F8" s="74">
        <f t="shared" si="0"/>
        <v>100</v>
      </c>
      <c r="G8" s="66">
        <f t="shared" si="1"/>
        <v>59.64912280701754</v>
      </c>
    </row>
    <row r="9" spans="1:7" ht="17.25" customHeight="1">
      <c r="A9" s="111" t="s">
        <v>719</v>
      </c>
      <c r="B9" s="121"/>
      <c r="C9" s="120"/>
      <c r="D9" s="120">
        <v>0</v>
      </c>
      <c r="E9" s="120">
        <v>0</v>
      </c>
      <c r="F9" s="74">
        <f t="shared" si="0"/>
      </c>
      <c r="G9" s="66"/>
    </row>
    <row r="10" spans="1:7" ht="17.25" customHeight="1">
      <c r="A10" s="111" t="s">
        <v>720</v>
      </c>
      <c r="B10" s="121">
        <v>190</v>
      </c>
      <c r="C10" s="120">
        <v>38</v>
      </c>
      <c r="D10" s="120">
        <v>38</v>
      </c>
      <c r="E10" s="120">
        <v>38</v>
      </c>
      <c r="F10" s="74">
        <f t="shared" si="0"/>
        <v>100</v>
      </c>
      <c r="G10" s="66">
        <f t="shared" si="1"/>
        <v>-80</v>
      </c>
    </row>
    <row r="11" spans="1:7" ht="17.25" customHeight="1">
      <c r="A11" s="111" t="s">
        <v>721</v>
      </c>
      <c r="B11" s="121"/>
      <c r="C11" s="120"/>
      <c r="D11" s="120">
        <v>0</v>
      </c>
      <c r="E11" s="120">
        <v>0</v>
      </c>
      <c r="F11" s="74">
        <f t="shared" si="0"/>
      </c>
      <c r="G11" s="66"/>
    </row>
    <row r="12" spans="1:7" ht="17.25" customHeight="1">
      <c r="A12" s="111" t="s">
        <v>722</v>
      </c>
      <c r="B12" s="121"/>
      <c r="C12" s="120"/>
      <c r="D12" s="120">
        <v>0</v>
      </c>
      <c r="E12" s="120">
        <v>0</v>
      </c>
      <c r="F12" s="74">
        <f t="shared" si="0"/>
      </c>
      <c r="G12" s="66"/>
    </row>
    <row r="13" spans="1:7" ht="17.25" customHeight="1">
      <c r="A13" s="111" t="s">
        <v>723</v>
      </c>
      <c r="B13" s="121">
        <v>12</v>
      </c>
      <c r="C13" s="120">
        <v>42</v>
      </c>
      <c r="D13" s="120">
        <v>38</v>
      </c>
      <c r="E13" s="120">
        <v>38</v>
      </c>
      <c r="F13" s="74">
        <f t="shared" si="0"/>
        <v>100</v>
      </c>
      <c r="G13" s="66">
        <f t="shared" si="1"/>
        <v>216.66666666666666</v>
      </c>
    </row>
    <row r="14" spans="1:7" ht="17.25" customHeight="1">
      <c r="A14" s="111" t="s">
        <v>724</v>
      </c>
      <c r="B14" s="121">
        <v>3</v>
      </c>
      <c r="C14" s="120">
        <v>3</v>
      </c>
      <c r="D14" s="120">
        <v>3</v>
      </c>
      <c r="E14" s="120">
        <v>3</v>
      </c>
      <c r="F14" s="74">
        <f t="shared" si="0"/>
        <v>100</v>
      </c>
      <c r="G14" s="66">
        <f t="shared" si="1"/>
        <v>0</v>
      </c>
    </row>
    <row r="15" spans="1:7" ht="17.25" customHeight="1">
      <c r="A15" s="111" t="s">
        <v>725</v>
      </c>
      <c r="B15" s="121">
        <v>2</v>
      </c>
      <c r="C15" s="120">
        <v>2</v>
      </c>
      <c r="D15" s="120">
        <v>2</v>
      </c>
      <c r="E15" s="120">
        <v>2</v>
      </c>
      <c r="F15" s="74">
        <f t="shared" si="0"/>
        <v>100</v>
      </c>
      <c r="G15" s="66">
        <f t="shared" si="1"/>
        <v>0</v>
      </c>
    </row>
    <row r="16" spans="1:7" ht="17.25" customHeight="1">
      <c r="A16" s="111" t="s">
        <v>726</v>
      </c>
      <c r="B16" s="121"/>
      <c r="C16" s="120"/>
      <c r="D16" s="120">
        <v>0</v>
      </c>
      <c r="E16" s="120">
        <v>0</v>
      </c>
      <c r="F16" s="74">
        <f t="shared" si="0"/>
      </c>
      <c r="G16" s="66"/>
    </row>
    <row r="17" spans="1:7" ht="17.25" customHeight="1">
      <c r="A17" s="111" t="s">
        <v>727</v>
      </c>
      <c r="B17" s="121">
        <v>81</v>
      </c>
      <c r="C17" s="120">
        <v>11</v>
      </c>
      <c r="D17" s="120">
        <v>99</v>
      </c>
      <c r="E17" s="120">
        <v>99</v>
      </c>
      <c r="F17" s="74">
        <f t="shared" si="0"/>
        <v>100</v>
      </c>
      <c r="G17" s="66">
        <f t="shared" si="1"/>
        <v>22.22222222222222</v>
      </c>
    </row>
    <row r="18" spans="1:7" ht="17.25" customHeight="1">
      <c r="A18" s="116" t="s">
        <v>151</v>
      </c>
      <c r="B18" s="120">
        <f>SUM(B19:B26)</f>
        <v>357</v>
      </c>
      <c r="C18" s="120">
        <f>SUM(C19:C26)</f>
        <v>307</v>
      </c>
      <c r="D18" s="120">
        <f>SUM(D19:D26)</f>
        <v>469</v>
      </c>
      <c r="E18" s="120">
        <f>SUM(E19:E26)</f>
        <v>469</v>
      </c>
      <c r="F18" s="74">
        <f t="shared" si="0"/>
        <v>100</v>
      </c>
      <c r="G18" s="66">
        <f t="shared" si="1"/>
        <v>31.372549019607842</v>
      </c>
    </row>
    <row r="19" spans="1:7" ht="17.25" customHeight="1">
      <c r="A19" s="111" t="s">
        <v>717</v>
      </c>
      <c r="B19" s="121">
        <v>208</v>
      </c>
      <c r="C19" s="120">
        <v>214</v>
      </c>
      <c r="D19" s="120">
        <v>307</v>
      </c>
      <c r="E19" s="120">
        <v>307</v>
      </c>
      <c r="F19" s="74">
        <f t="shared" si="0"/>
        <v>100</v>
      </c>
      <c r="G19" s="66">
        <f t="shared" si="1"/>
        <v>47.59615384615385</v>
      </c>
    </row>
    <row r="20" spans="1:7" ht="17.25" customHeight="1">
      <c r="A20" s="111" t="s">
        <v>718</v>
      </c>
      <c r="B20" s="121">
        <v>44</v>
      </c>
      <c r="C20" s="120">
        <v>18</v>
      </c>
      <c r="D20" s="120">
        <v>32</v>
      </c>
      <c r="E20" s="120">
        <v>32</v>
      </c>
      <c r="F20" s="74">
        <f t="shared" si="0"/>
        <v>100</v>
      </c>
      <c r="G20" s="66">
        <f t="shared" si="1"/>
        <v>-27.27272727272727</v>
      </c>
    </row>
    <row r="21" spans="1:7" ht="17.25" customHeight="1">
      <c r="A21" s="111" t="s">
        <v>719</v>
      </c>
      <c r="B21" s="121"/>
      <c r="C21" s="120"/>
      <c r="D21" s="120">
        <v>0</v>
      </c>
      <c r="E21" s="120">
        <v>0</v>
      </c>
      <c r="F21" s="74">
        <f t="shared" si="0"/>
      </c>
      <c r="G21" s="66"/>
    </row>
    <row r="22" spans="1:7" ht="17.25" customHeight="1">
      <c r="A22" s="111" t="s">
        <v>728</v>
      </c>
      <c r="B22" s="121">
        <v>69</v>
      </c>
      <c r="C22" s="120">
        <v>25</v>
      </c>
      <c r="D22" s="120">
        <v>25</v>
      </c>
      <c r="E22" s="120">
        <v>25</v>
      </c>
      <c r="F22" s="74">
        <f t="shared" si="0"/>
        <v>100</v>
      </c>
      <c r="G22" s="66">
        <f t="shared" si="1"/>
        <v>-63.76811594202898</v>
      </c>
    </row>
    <row r="23" spans="1:7" ht="17.25" customHeight="1">
      <c r="A23" s="111" t="s">
        <v>729</v>
      </c>
      <c r="B23" s="121">
        <v>19</v>
      </c>
      <c r="C23" s="120">
        <v>33</v>
      </c>
      <c r="D23" s="120">
        <v>32</v>
      </c>
      <c r="E23" s="120">
        <v>32</v>
      </c>
      <c r="F23" s="74">
        <f t="shared" si="0"/>
        <v>100</v>
      </c>
      <c r="G23" s="66">
        <f t="shared" si="1"/>
        <v>68.42105263157895</v>
      </c>
    </row>
    <row r="24" spans="1:7" ht="17.25" customHeight="1">
      <c r="A24" s="111" t="s">
        <v>730</v>
      </c>
      <c r="B24" s="121">
        <v>7</v>
      </c>
      <c r="C24" s="120">
        <v>7</v>
      </c>
      <c r="D24" s="120">
        <v>3</v>
      </c>
      <c r="E24" s="120">
        <v>3</v>
      </c>
      <c r="F24" s="74">
        <f t="shared" si="0"/>
        <v>100</v>
      </c>
      <c r="G24" s="66">
        <f t="shared" si="1"/>
        <v>-57.14285714285714</v>
      </c>
    </row>
    <row r="25" spans="1:7" ht="17.25" customHeight="1">
      <c r="A25" s="111" t="s">
        <v>726</v>
      </c>
      <c r="B25" s="121"/>
      <c r="C25" s="120"/>
      <c r="D25" s="120">
        <v>0</v>
      </c>
      <c r="E25" s="120">
        <v>0</v>
      </c>
      <c r="F25" s="74">
        <f t="shared" si="0"/>
      </c>
      <c r="G25" s="66"/>
    </row>
    <row r="26" spans="1:7" ht="17.25" customHeight="1">
      <c r="A26" s="111" t="s">
        <v>731</v>
      </c>
      <c r="B26" s="121">
        <v>10</v>
      </c>
      <c r="C26" s="120">
        <v>10</v>
      </c>
      <c r="D26" s="120">
        <v>70</v>
      </c>
      <c r="E26" s="120">
        <v>70</v>
      </c>
      <c r="F26" s="74">
        <f t="shared" si="0"/>
        <v>100</v>
      </c>
      <c r="G26" s="66">
        <f t="shared" si="1"/>
        <v>600</v>
      </c>
    </row>
    <row r="27" spans="1:7" ht="17.25" customHeight="1">
      <c r="A27" s="116" t="s">
        <v>152</v>
      </c>
      <c r="B27" s="120">
        <f>SUM(B28:B38)</f>
        <v>10532</v>
      </c>
      <c r="C27" s="120">
        <f>SUM(C28:C38)</f>
        <v>5233</v>
      </c>
      <c r="D27" s="120">
        <f>SUM(D28:D38)</f>
        <v>10906</v>
      </c>
      <c r="E27" s="120">
        <f>SUM(E28:E38)</f>
        <v>10906</v>
      </c>
      <c r="F27" s="74">
        <f t="shared" si="0"/>
        <v>100</v>
      </c>
      <c r="G27" s="66">
        <f t="shared" si="1"/>
        <v>3.551082415495632</v>
      </c>
    </row>
    <row r="28" spans="1:7" ht="17.25" customHeight="1">
      <c r="A28" s="111" t="s">
        <v>717</v>
      </c>
      <c r="B28" s="120">
        <v>7327</v>
      </c>
      <c r="C28" s="120">
        <v>3718</v>
      </c>
      <c r="D28" s="120">
        <v>6536</v>
      </c>
      <c r="E28" s="120">
        <v>6536</v>
      </c>
      <c r="F28" s="74">
        <f t="shared" si="0"/>
        <v>100</v>
      </c>
      <c r="G28" s="66">
        <f t="shared" si="1"/>
        <v>-10.795687184386516</v>
      </c>
    </row>
    <row r="29" spans="1:7" ht="17.25" customHeight="1">
      <c r="A29" s="111" t="s">
        <v>718</v>
      </c>
      <c r="B29" s="120">
        <v>2111</v>
      </c>
      <c r="C29" s="120">
        <v>743</v>
      </c>
      <c r="D29" s="120">
        <v>2295</v>
      </c>
      <c r="E29" s="120">
        <v>2295</v>
      </c>
      <c r="F29" s="74">
        <f t="shared" si="0"/>
        <v>100</v>
      </c>
      <c r="G29" s="66">
        <f t="shared" si="1"/>
        <v>8.716248223590716</v>
      </c>
    </row>
    <row r="30" spans="1:7" ht="17.25" customHeight="1">
      <c r="A30" s="111" t="s">
        <v>719</v>
      </c>
      <c r="B30" s="120">
        <v>863</v>
      </c>
      <c r="C30" s="120">
        <v>457</v>
      </c>
      <c r="D30" s="120">
        <v>904</v>
      </c>
      <c r="E30" s="120">
        <v>904</v>
      </c>
      <c r="F30" s="74">
        <f t="shared" si="0"/>
        <v>100</v>
      </c>
      <c r="G30" s="66">
        <f t="shared" si="1"/>
        <v>4.750869061413673</v>
      </c>
    </row>
    <row r="31" spans="1:7" ht="17.25" customHeight="1">
      <c r="A31" s="111" t="s">
        <v>732</v>
      </c>
      <c r="B31" s="120"/>
      <c r="C31" s="120">
        <v>0</v>
      </c>
      <c r="D31" s="120">
        <v>0</v>
      </c>
      <c r="E31" s="120">
        <v>0</v>
      </c>
      <c r="F31" s="74">
        <f t="shared" si="0"/>
      </c>
      <c r="G31" s="66"/>
    </row>
    <row r="32" spans="1:7" ht="17.25" customHeight="1">
      <c r="A32" s="111" t="s">
        <v>733</v>
      </c>
      <c r="B32" s="120"/>
      <c r="C32" s="120">
        <v>0</v>
      </c>
      <c r="D32" s="120">
        <v>0</v>
      </c>
      <c r="E32" s="120">
        <v>0</v>
      </c>
      <c r="F32" s="74">
        <f t="shared" si="0"/>
      </c>
      <c r="G32" s="66"/>
    </row>
    <row r="33" spans="1:7" ht="17.25" customHeight="1">
      <c r="A33" s="111" t="s">
        <v>734</v>
      </c>
      <c r="B33" s="120"/>
      <c r="C33" s="120">
        <v>0</v>
      </c>
      <c r="D33" s="120">
        <v>0</v>
      </c>
      <c r="E33" s="120">
        <v>0</v>
      </c>
      <c r="F33" s="74">
        <f t="shared" si="0"/>
      </c>
      <c r="G33" s="66"/>
    </row>
    <row r="34" spans="1:7" ht="17.25" customHeight="1">
      <c r="A34" s="111" t="s">
        <v>735</v>
      </c>
      <c r="B34" s="120">
        <v>13</v>
      </c>
      <c r="C34" s="120">
        <v>2</v>
      </c>
      <c r="D34" s="120">
        <v>2</v>
      </c>
      <c r="E34" s="120">
        <v>2</v>
      </c>
      <c r="F34" s="74">
        <f t="shared" si="0"/>
        <v>100</v>
      </c>
      <c r="G34" s="66">
        <f t="shared" si="1"/>
        <v>-84.61538461538461</v>
      </c>
    </row>
    <row r="35" spans="1:7" ht="17.25" customHeight="1">
      <c r="A35" s="111" t="s">
        <v>736</v>
      </c>
      <c r="B35" s="120"/>
      <c r="C35" s="120">
        <v>0</v>
      </c>
      <c r="D35" s="120">
        <v>0</v>
      </c>
      <c r="E35" s="120">
        <v>0</v>
      </c>
      <c r="F35" s="74">
        <f t="shared" si="0"/>
      </c>
      <c r="G35" s="66"/>
    </row>
    <row r="36" spans="1:7" ht="17.25" customHeight="1">
      <c r="A36" s="111" t="s">
        <v>737</v>
      </c>
      <c r="B36" s="120"/>
      <c r="C36" s="120">
        <v>0</v>
      </c>
      <c r="D36" s="120">
        <v>0</v>
      </c>
      <c r="E36" s="120">
        <v>0</v>
      </c>
      <c r="F36" s="74">
        <f t="shared" si="0"/>
      </c>
      <c r="G36" s="66"/>
    </row>
    <row r="37" spans="1:7" ht="17.25" customHeight="1">
      <c r="A37" s="111" t="s">
        <v>726</v>
      </c>
      <c r="B37" s="120">
        <v>191</v>
      </c>
      <c r="C37" s="120">
        <v>208</v>
      </c>
      <c r="D37" s="120">
        <v>355</v>
      </c>
      <c r="E37" s="120">
        <v>355</v>
      </c>
      <c r="F37" s="74">
        <f t="shared" si="0"/>
        <v>100</v>
      </c>
      <c r="G37" s="66">
        <f t="shared" si="1"/>
        <v>85.86387434554975</v>
      </c>
    </row>
    <row r="38" spans="1:7" ht="17.25" customHeight="1">
      <c r="A38" s="111" t="s">
        <v>738</v>
      </c>
      <c r="B38" s="120">
        <v>27</v>
      </c>
      <c r="C38" s="120">
        <v>105</v>
      </c>
      <c r="D38" s="120">
        <v>814</v>
      </c>
      <c r="E38" s="120">
        <v>814</v>
      </c>
      <c r="F38" s="74">
        <f t="shared" si="0"/>
        <v>100</v>
      </c>
      <c r="G38" s="66">
        <f t="shared" si="1"/>
        <v>2914.814814814815</v>
      </c>
    </row>
    <row r="39" spans="1:7" ht="17.25" customHeight="1">
      <c r="A39" s="116" t="s">
        <v>153</v>
      </c>
      <c r="B39" s="120">
        <f>SUM(B40:B50)</f>
        <v>433</v>
      </c>
      <c r="C39" s="120">
        <f>SUM(C40:C50)</f>
        <v>318</v>
      </c>
      <c r="D39" s="120">
        <f>SUM(D40:D50)</f>
        <v>431</v>
      </c>
      <c r="E39" s="120">
        <f>SUM(E40:E50)</f>
        <v>431</v>
      </c>
      <c r="F39" s="74">
        <f t="shared" si="0"/>
        <v>100</v>
      </c>
      <c r="G39" s="66">
        <f t="shared" si="1"/>
        <v>-0.4618937644341801</v>
      </c>
    </row>
    <row r="40" spans="1:7" ht="17.25" customHeight="1">
      <c r="A40" s="111" t="s">
        <v>717</v>
      </c>
      <c r="B40" s="121">
        <v>213</v>
      </c>
      <c r="C40" s="120">
        <v>201</v>
      </c>
      <c r="D40" s="120">
        <v>253</v>
      </c>
      <c r="E40" s="120">
        <v>253</v>
      </c>
      <c r="F40" s="74">
        <f t="shared" si="0"/>
        <v>100</v>
      </c>
      <c r="G40" s="66">
        <f t="shared" si="1"/>
        <v>18.779342723004692</v>
      </c>
    </row>
    <row r="41" spans="1:7" ht="17.25" customHeight="1">
      <c r="A41" s="111" t="s">
        <v>718</v>
      </c>
      <c r="B41" s="121"/>
      <c r="C41" s="120">
        <v>0</v>
      </c>
      <c r="D41" s="120">
        <v>4</v>
      </c>
      <c r="E41" s="120">
        <v>4</v>
      </c>
      <c r="F41" s="74">
        <f t="shared" si="0"/>
        <v>100</v>
      </c>
      <c r="G41" s="66"/>
    </row>
    <row r="42" spans="1:7" ht="17.25" customHeight="1">
      <c r="A42" s="111" t="s">
        <v>719</v>
      </c>
      <c r="B42" s="121"/>
      <c r="C42" s="120">
        <v>0</v>
      </c>
      <c r="D42" s="120">
        <v>0</v>
      </c>
      <c r="E42" s="120">
        <v>0</v>
      </c>
      <c r="F42" s="74">
        <f t="shared" si="0"/>
      </c>
      <c r="G42" s="66"/>
    </row>
    <row r="43" spans="1:7" ht="17.25" customHeight="1">
      <c r="A43" s="111" t="s">
        <v>739</v>
      </c>
      <c r="B43" s="121">
        <v>22</v>
      </c>
      <c r="C43" s="120">
        <v>0</v>
      </c>
      <c r="D43" s="120">
        <v>0</v>
      </c>
      <c r="E43" s="120">
        <v>0</v>
      </c>
      <c r="F43" s="74">
        <f t="shared" si="0"/>
      </c>
      <c r="G43" s="66">
        <f t="shared" si="1"/>
        <v>-100</v>
      </c>
    </row>
    <row r="44" spans="1:7" ht="17.25" customHeight="1">
      <c r="A44" s="111" t="s">
        <v>740</v>
      </c>
      <c r="B44" s="121"/>
      <c r="C44" s="120">
        <v>0</v>
      </c>
      <c r="D44" s="120">
        <v>0</v>
      </c>
      <c r="E44" s="120">
        <v>0</v>
      </c>
      <c r="F44" s="74">
        <f t="shared" si="0"/>
      </c>
      <c r="G44" s="66"/>
    </row>
    <row r="45" spans="1:7" ht="17.25" customHeight="1">
      <c r="A45" s="111" t="s">
        <v>741</v>
      </c>
      <c r="B45" s="121"/>
      <c r="C45" s="120">
        <v>0</v>
      </c>
      <c r="D45" s="120">
        <v>0</v>
      </c>
      <c r="E45" s="120">
        <v>0</v>
      </c>
      <c r="F45" s="74">
        <f t="shared" si="0"/>
      </c>
      <c r="G45" s="66"/>
    </row>
    <row r="46" spans="1:7" ht="17.25" customHeight="1">
      <c r="A46" s="111" t="s">
        <v>742</v>
      </c>
      <c r="B46" s="121"/>
      <c r="C46" s="120">
        <v>0</v>
      </c>
      <c r="D46" s="120">
        <v>0</v>
      </c>
      <c r="E46" s="120">
        <v>0</v>
      </c>
      <c r="F46" s="74">
        <f t="shared" si="0"/>
      </c>
      <c r="G46" s="66"/>
    </row>
    <row r="47" spans="1:7" ht="17.25" customHeight="1">
      <c r="A47" s="111" t="s">
        <v>743</v>
      </c>
      <c r="B47" s="121">
        <v>53</v>
      </c>
      <c r="C47" s="120">
        <v>30</v>
      </c>
      <c r="D47" s="120">
        <v>46</v>
      </c>
      <c r="E47" s="120">
        <v>46</v>
      </c>
      <c r="F47" s="74">
        <f t="shared" si="0"/>
        <v>100</v>
      </c>
      <c r="G47" s="66">
        <f t="shared" si="1"/>
        <v>-13.20754716981132</v>
      </c>
    </row>
    <row r="48" spans="1:7" ht="17.25" customHeight="1">
      <c r="A48" s="111" t="s">
        <v>744</v>
      </c>
      <c r="B48" s="121"/>
      <c r="C48" s="120">
        <v>0</v>
      </c>
      <c r="D48" s="120">
        <v>0</v>
      </c>
      <c r="E48" s="120">
        <v>0</v>
      </c>
      <c r="F48" s="74">
        <f t="shared" si="0"/>
      </c>
      <c r="G48" s="66"/>
    </row>
    <row r="49" spans="1:7" ht="17.25" customHeight="1">
      <c r="A49" s="111" t="s">
        <v>726</v>
      </c>
      <c r="B49" s="121">
        <v>37</v>
      </c>
      <c r="C49" s="120">
        <v>57</v>
      </c>
      <c r="D49" s="120">
        <v>74</v>
      </c>
      <c r="E49" s="120">
        <v>74</v>
      </c>
      <c r="F49" s="74">
        <f t="shared" si="0"/>
        <v>100</v>
      </c>
      <c r="G49" s="66">
        <f t="shared" si="1"/>
        <v>100</v>
      </c>
    </row>
    <row r="50" spans="1:7" ht="17.25" customHeight="1">
      <c r="A50" s="111" t="s">
        <v>745</v>
      </c>
      <c r="B50" s="121">
        <v>108</v>
      </c>
      <c r="C50" s="120">
        <v>30</v>
      </c>
      <c r="D50" s="120">
        <v>54</v>
      </c>
      <c r="E50" s="120">
        <v>54</v>
      </c>
      <c r="F50" s="74">
        <f t="shared" si="0"/>
        <v>100</v>
      </c>
      <c r="G50" s="66">
        <f t="shared" si="1"/>
        <v>-50</v>
      </c>
    </row>
    <row r="51" spans="1:7" ht="17.25" customHeight="1">
      <c r="A51" s="116" t="s">
        <v>154</v>
      </c>
      <c r="B51" s="120">
        <f>SUM(B52:B61)</f>
        <v>439</v>
      </c>
      <c r="C51" s="120">
        <f>SUM(C52:C61)</f>
        <v>181</v>
      </c>
      <c r="D51" s="120">
        <f>SUM(D52:D61)</f>
        <v>371</v>
      </c>
      <c r="E51" s="120">
        <f>SUM(E52:E61)</f>
        <v>371</v>
      </c>
      <c r="F51" s="74">
        <f t="shared" si="0"/>
        <v>100</v>
      </c>
      <c r="G51" s="66">
        <f t="shared" si="1"/>
        <v>-15.489749430523919</v>
      </c>
    </row>
    <row r="52" spans="1:7" ht="17.25" customHeight="1">
      <c r="A52" s="111" t="s">
        <v>717</v>
      </c>
      <c r="B52" s="121">
        <v>154</v>
      </c>
      <c r="C52" s="120">
        <v>147</v>
      </c>
      <c r="D52" s="120">
        <v>211</v>
      </c>
      <c r="E52" s="120">
        <v>211</v>
      </c>
      <c r="F52" s="74">
        <f t="shared" si="0"/>
        <v>100</v>
      </c>
      <c r="G52" s="66">
        <f t="shared" si="1"/>
        <v>37.01298701298701</v>
      </c>
    </row>
    <row r="53" spans="1:7" ht="17.25" customHeight="1">
      <c r="A53" s="111" t="s">
        <v>718</v>
      </c>
      <c r="B53" s="121">
        <v>15</v>
      </c>
      <c r="C53" s="120">
        <v>0</v>
      </c>
      <c r="D53" s="120">
        <v>0</v>
      </c>
      <c r="E53" s="120">
        <v>0</v>
      </c>
      <c r="F53" s="74">
        <f t="shared" si="0"/>
      </c>
      <c r="G53" s="66">
        <f t="shared" si="1"/>
        <v>-100</v>
      </c>
    </row>
    <row r="54" spans="1:7" ht="17.25" customHeight="1">
      <c r="A54" s="111" t="s">
        <v>719</v>
      </c>
      <c r="B54" s="121"/>
      <c r="C54" s="120">
        <v>0</v>
      </c>
      <c r="D54" s="120">
        <v>0</v>
      </c>
      <c r="E54" s="120">
        <v>0</v>
      </c>
      <c r="F54" s="74">
        <f t="shared" si="0"/>
      </c>
      <c r="G54" s="66"/>
    </row>
    <row r="55" spans="1:7" ht="17.25" customHeight="1">
      <c r="A55" s="111" t="s">
        <v>746</v>
      </c>
      <c r="B55" s="121"/>
      <c r="C55" s="120">
        <v>0</v>
      </c>
      <c r="D55" s="120">
        <v>0</v>
      </c>
      <c r="E55" s="120">
        <v>0</v>
      </c>
      <c r="F55" s="74">
        <f t="shared" si="0"/>
      </c>
      <c r="G55" s="66"/>
    </row>
    <row r="56" spans="1:7" ht="17.25" customHeight="1">
      <c r="A56" s="111" t="s">
        <v>747</v>
      </c>
      <c r="B56" s="121"/>
      <c r="C56" s="120">
        <v>4</v>
      </c>
      <c r="D56" s="120">
        <v>4</v>
      </c>
      <c r="E56" s="120">
        <v>4</v>
      </c>
      <c r="F56" s="74">
        <f t="shared" si="0"/>
        <v>100</v>
      </c>
      <c r="G56" s="66"/>
    </row>
    <row r="57" spans="1:7" ht="17.25" customHeight="1">
      <c r="A57" s="111" t="s">
        <v>748</v>
      </c>
      <c r="B57" s="121">
        <v>2</v>
      </c>
      <c r="C57" s="120">
        <v>3</v>
      </c>
      <c r="D57" s="120">
        <v>3</v>
      </c>
      <c r="E57" s="120">
        <v>3</v>
      </c>
      <c r="F57" s="74">
        <f t="shared" si="0"/>
        <v>100</v>
      </c>
      <c r="G57" s="66">
        <f t="shared" si="1"/>
        <v>50</v>
      </c>
    </row>
    <row r="58" spans="1:7" ht="17.25" customHeight="1">
      <c r="A58" s="111" t="s">
        <v>749</v>
      </c>
      <c r="B58" s="121">
        <v>241</v>
      </c>
      <c r="C58" s="120">
        <v>0</v>
      </c>
      <c r="D58" s="120">
        <v>116</v>
      </c>
      <c r="E58" s="120">
        <v>116</v>
      </c>
      <c r="F58" s="74">
        <f t="shared" si="0"/>
        <v>100</v>
      </c>
      <c r="G58" s="66">
        <f t="shared" si="1"/>
        <v>-51.867219917012456</v>
      </c>
    </row>
    <row r="59" spans="1:7" ht="17.25" customHeight="1">
      <c r="A59" s="111" t="s">
        <v>750</v>
      </c>
      <c r="B59" s="121">
        <v>23</v>
      </c>
      <c r="C59" s="120">
        <v>27</v>
      </c>
      <c r="D59" s="120">
        <v>37</v>
      </c>
      <c r="E59" s="120">
        <v>37</v>
      </c>
      <c r="F59" s="74">
        <f t="shared" si="0"/>
        <v>100</v>
      </c>
      <c r="G59" s="66">
        <f t="shared" si="1"/>
        <v>60.86956521739131</v>
      </c>
    </row>
    <row r="60" spans="1:7" ht="17.25" customHeight="1">
      <c r="A60" s="111" t="s">
        <v>726</v>
      </c>
      <c r="B60" s="121"/>
      <c r="C60" s="120">
        <v>0</v>
      </c>
      <c r="D60" s="120">
        <v>0</v>
      </c>
      <c r="E60" s="120">
        <v>0</v>
      </c>
      <c r="F60" s="74">
        <f t="shared" si="0"/>
      </c>
      <c r="G60" s="66"/>
    </row>
    <row r="61" spans="1:7" ht="17.25" customHeight="1">
      <c r="A61" s="111" t="s">
        <v>751</v>
      </c>
      <c r="B61" s="121">
        <v>4</v>
      </c>
      <c r="C61" s="120">
        <v>0</v>
      </c>
      <c r="D61" s="120">
        <v>0</v>
      </c>
      <c r="E61" s="120">
        <v>0</v>
      </c>
      <c r="F61" s="74">
        <f t="shared" si="0"/>
      </c>
      <c r="G61" s="66">
        <f t="shared" si="1"/>
        <v>-100</v>
      </c>
    </row>
    <row r="62" spans="1:7" ht="17.25" customHeight="1">
      <c r="A62" s="116" t="s">
        <v>155</v>
      </c>
      <c r="B62" s="120">
        <f>SUM(B63:B72)</f>
        <v>1271</v>
      </c>
      <c r="C62" s="120">
        <f>SUM(C63:C72)</f>
        <v>1175</v>
      </c>
      <c r="D62" s="120">
        <f>SUM(D63:D72)</f>
        <v>1523</v>
      </c>
      <c r="E62" s="120">
        <f>SUM(E63:E72)</f>
        <v>1523</v>
      </c>
      <c r="F62" s="74">
        <f t="shared" si="0"/>
        <v>100</v>
      </c>
      <c r="G62" s="66">
        <f t="shared" si="1"/>
        <v>19.82690794649882</v>
      </c>
    </row>
    <row r="63" spans="1:7" ht="17.25" customHeight="1">
      <c r="A63" s="111" t="s">
        <v>717</v>
      </c>
      <c r="B63" s="121">
        <v>1074</v>
      </c>
      <c r="C63" s="120">
        <v>1044</v>
      </c>
      <c r="D63" s="120">
        <v>1324</v>
      </c>
      <c r="E63" s="120">
        <v>1324</v>
      </c>
      <c r="F63" s="74">
        <f t="shared" si="0"/>
        <v>100</v>
      </c>
      <c r="G63" s="66">
        <f t="shared" si="1"/>
        <v>23.277467411545626</v>
      </c>
    </row>
    <row r="64" spans="1:7" ht="17.25" customHeight="1">
      <c r="A64" s="111" t="s">
        <v>718</v>
      </c>
      <c r="B64" s="121">
        <v>84</v>
      </c>
      <c r="C64" s="120">
        <v>108</v>
      </c>
      <c r="D64" s="120">
        <v>107</v>
      </c>
      <c r="E64" s="120">
        <v>107</v>
      </c>
      <c r="F64" s="74">
        <f t="shared" si="0"/>
        <v>100</v>
      </c>
      <c r="G64" s="66">
        <f t="shared" si="1"/>
        <v>27.380952380952383</v>
      </c>
    </row>
    <row r="65" spans="1:7" ht="17.25" customHeight="1">
      <c r="A65" s="111" t="s">
        <v>719</v>
      </c>
      <c r="B65" s="121"/>
      <c r="C65" s="120">
        <v>0</v>
      </c>
      <c r="D65" s="120">
        <v>0</v>
      </c>
      <c r="E65" s="120">
        <v>0</v>
      </c>
      <c r="F65" s="74">
        <f t="shared" si="0"/>
      </c>
      <c r="G65" s="66"/>
    </row>
    <row r="66" spans="1:7" ht="17.25" customHeight="1">
      <c r="A66" s="111" t="s">
        <v>752</v>
      </c>
      <c r="B66" s="121">
        <v>5</v>
      </c>
      <c r="C66" s="120">
        <v>5</v>
      </c>
      <c r="D66" s="120">
        <v>0</v>
      </c>
      <c r="E66" s="120">
        <v>0</v>
      </c>
      <c r="F66" s="74">
        <f t="shared" si="0"/>
      </c>
      <c r="G66" s="66">
        <f t="shared" si="1"/>
        <v>-100</v>
      </c>
    </row>
    <row r="67" spans="1:7" ht="17.25" customHeight="1">
      <c r="A67" s="111" t="s">
        <v>753</v>
      </c>
      <c r="B67" s="121"/>
      <c r="C67" s="120">
        <v>0</v>
      </c>
      <c r="D67" s="120">
        <v>0</v>
      </c>
      <c r="E67" s="120">
        <v>0</v>
      </c>
      <c r="F67" s="74">
        <f t="shared" si="0"/>
      </c>
      <c r="G67" s="66"/>
    </row>
    <row r="68" spans="1:7" ht="17.25" customHeight="1">
      <c r="A68" s="111" t="s">
        <v>754</v>
      </c>
      <c r="B68" s="121"/>
      <c r="C68" s="120">
        <v>0</v>
      </c>
      <c r="D68" s="120">
        <v>0</v>
      </c>
      <c r="E68" s="120">
        <v>0</v>
      </c>
      <c r="F68" s="74">
        <f t="shared" si="0"/>
      </c>
      <c r="G68" s="66"/>
    </row>
    <row r="69" spans="1:7" ht="17.25" customHeight="1">
      <c r="A69" s="111" t="s">
        <v>755</v>
      </c>
      <c r="B69" s="121">
        <v>18</v>
      </c>
      <c r="C69" s="120">
        <v>18</v>
      </c>
      <c r="D69" s="120">
        <v>19</v>
      </c>
      <c r="E69" s="120">
        <v>19</v>
      </c>
      <c r="F69" s="74">
        <f aca="true" t="shared" si="2" ref="F69:F132">IF(D69&lt;&gt;0,(E69/D69)*100,"")</f>
        <v>100</v>
      </c>
      <c r="G69" s="66">
        <f>(E69-B69)/B69*100</f>
        <v>5.555555555555555</v>
      </c>
    </row>
    <row r="70" spans="1:7" ht="17.25" customHeight="1">
      <c r="A70" s="111" t="s">
        <v>756</v>
      </c>
      <c r="B70" s="121"/>
      <c r="C70" s="120">
        <v>0</v>
      </c>
      <c r="D70" s="120">
        <v>0</v>
      </c>
      <c r="E70" s="120">
        <v>0</v>
      </c>
      <c r="F70" s="74">
        <f t="shared" si="2"/>
      </c>
      <c r="G70" s="66"/>
    </row>
    <row r="71" spans="1:7" ht="17.25" customHeight="1">
      <c r="A71" s="111" t="s">
        <v>726</v>
      </c>
      <c r="B71" s="121">
        <v>90</v>
      </c>
      <c r="C71" s="120">
        <v>0</v>
      </c>
      <c r="D71" s="120">
        <v>25</v>
      </c>
      <c r="E71" s="120">
        <v>25</v>
      </c>
      <c r="F71" s="74">
        <f t="shared" si="2"/>
        <v>100</v>
      </c>
      <c r="G71" s="66">
        <f>(E71-B71)/B71*100</f>
        <v>-72.22222222222221</v>
      </c>
    </row>
    <row r="72" spans="1:7" ht="17.25" customHeight="1">
      <c r="A72" s="111" t="s">
        <v>757</v>
      </c>
      <c r="B72" s="121"/>
      <c r="C72" s="120">
        <v>0</v>
      </c>
      <c r="D72" s="120">
        <v>48</v>
      </c>
      <c r="E72" s="120">
        <v>48</v>
      </c>
      <c r="F72" s="74">
        <f t="shared" si="2"/>
        <v>100</v>
      </c>
      <c r="G72" s="66"/>
    </row>
    <row r="73" spans="1:7" ht="17.25" customHeight="1">
      <c r="A73" s="116" t="s">
        <v>156</v>
      </c>
      <c r="B73" s="120">
        <f>SUM(B74:B84)</f>
        <v>592</v>
      </c>
      <c r="C73" s="120">
        <f>SUM(C74:C84)</f>
        <v>0</v>
      </c>
      <c r="D73" s="120">
        <f>SUM(D74:D84)</f>
        <v>1247</v>
      </c>
      <c r="E73" s="120">
        <f>SUM(E74:E84)</f>
        <v>1247</v>
      </c>
      <c r="F73" s="74">
        <f t="shared" si="2"/>
        <v>100</v>
      </c>
      <c r="G73" s="66">
        <f>(E73-B73)/B73*100</f>
        <v>110.64189189189189</v>
      </c>
    </row>
    <row r="74" spans="1:7" ht="17.25" customHeight="1">
      <c r="A74" s="111" t="s">
        <v>717</v>
      </c>
      <c r="B74" s="120"/>
      <c r="C74" s="120"/>
      <c r="D74" s="120">
        <v>0</v>
      </c>
      <c r="E74" s="120">
        <v>0</v>
      </c>
      <c r="F74" s="74">
        <f t="shared" si="2"/>
      </c>
      <c r="G74" s="66"/>
    </row>
    <row r="75" spans="1:7" ht="17.25" customHeight="1">
      <c r="A75" s="111" t="s">
        <v>718</v>
      </c>
      <c r="B75" s="120"/>
      <c r="C75" s="120"/>
      <c r="D75" s="120">
        <v>0</v>
      </c>
      <c r="E75" s="120">
        <v>0</v>
      </c>
      <c r="F75" s="74">
        <f t="shared" si="2"/>
      </c>
      <c r="G75" s="66"/>
    </row>
    <row r="76" spans="1:7" ht="17.25" customHeight="1">
      <c r="A76" s="111" t="s">
        <v>719</v>
      </c>
      <c r="B76" s="120"/>
      <c r="C76" s="120"/>
      <c r="D76" s="120">
        <v>0</v>
      </c>
      <c r="E76" s="120">
        <v>0</v>
      </c>
      <c r="F76" s="74">
        <f t="shared" si="2"/>
      </c>
      <c r="G76" s="66"/>
    </row>
    <row r="77" spans="1:7" ht="17.25" customHeight="1">
      <c r="A77" s="111" t="s">
        <v>758</v>
      </c>
      <c r="B77" s="120"/>
      <c r="C77" s="120"/>
      <c r="D77" s="120">
        <v>0</v>
      </c>
      <c r="E77" s="120">
        <v>0</v>
      </c>
      <c r="F77" s="74">
        <f t="shared" si="2"/>
      </c>
      <c r="G77" s="66"/>
    </row>
    <row r="78" spans="1:7" ht="17.25" customHeight="1">
      <c r="A78" s="111" t="s">
        <v>759</v>
      </c>
      <c r="B78" s="120"/>
      <c r="C78" s="120"/>
      <c r="D78" s="120">
        <v>0</v>
      </c>
      <c r="E78" s="120">
        <v>0</v>
      </c>
      <c r="F78" s="74">
        <f t="shared" si="2"/>
      </c>
      <c r="G78" s="66"/>
    </row>
    <row r="79" spans="1:7" ht="17.25" customHeight="1">
      <c r="A79" s="111" t="s">
        <v>760</v>
      </c>
      <c r="B79" s="120"/>
      <c r="C79" s="120"/>
      <c r="D79" s="120">
        <v>0</v>
      </c>
      <c r="E79" s="120">
        <v>0</v>
      </c>
      <c r="F79" s="74">
        <f t="shared" si="2"/>
      </c>
      <c r="G79" s="66"/>
    </row>
    <row r="80" spans="1:7" ht="17.25" customHeight="1">
      <c r="A80" s="111" t="s">
        <v>761</v>
      </c>
      <c r="B80" s="120"/>
      <c r="C80" s="120"/>
      <c r="D80" s="120">
        <v>0</v>
      </c>
      <c r="E80" s="120">
        <v>0</v>
      </c>
      <c r="F80" s="74">
        <f t="shared" si="2"/>
      </c>
      <c r="G80" s="66"/>
    </row>
    <row r="81" spans="1:7" ht="17.25" customHeight="1">
      <c r="A81" s="111" t="s">
        <v>762</v>
      </c>
      <c r="B81" s="120"/>
      <c r="C81" s="120"/>
      <c r="D81" s="120">
        <v>0</v>
      </c>
      <c r="E81" s="120">
        <v>0</v>
      </c>
      <c r="F81" s="74">
        <f t="shared" si="2"/>
      </c>
      <c r="G81" s="66"/>
    </row>
    <row r="82" spans="1:7" ht="17.25" customHeight="1">
      <c r="A82" s="111" t="s">
        <v>755</v>
      </c>
      <c r="B82" s="120"/>
      <c r="C82" s="120"/>
      <c r="D82" s="120">
        <v>0</v>
      </c>
      <c r="E82" s="120">
        <v>0</v>
      </c>
      <c r="F82" s="74">
        <f t="shared" si="2"/>
      </c>
      <c r="G82" s="66"/>
    </row>
    <row r="83" spans="1:7" ht="17.25" customHeight="1">
      <c r="A83" s="111" t="s">
        <v>726</v>
      </c>
      <c r="B83" s="120"/>
      <c r="C83" s="120"/>
      <c r="D83" s="120">
        <v>0</v>
      </c>
      <c r="E83" s="120">
        <v>0</v>
      </c>
      <c r="F83" s="74">
        <f t="shared" si="2"/>
      </c>
      <c r="G83" s="66"/>
    </row>
    <row r="84" spans="1:7" ht="17.25" customHeight="1">
      <c r="A84" s="111" t="s">
        <v>763</v>
      </c>
      <c r="B84" s="121">
        <v>592</v>
      </c>
      <c r="C84" s="120"/>
      <c r="D84" s="120">
        <v>1247</v>
      </c>
      <c r="E84" s="120">
        <v>1247</v>
      </c>
      <c r="F84" s="74">
        <f t="shared" si="2"/>
        <v>100</v>
      </c>
      <c r="G84" s="66">
        <f>(E84-B84)/B84*100</f>
        <v>110.64189189189189</v>
      </c>
    </row>
    <row r="85" spans="1:7" ht="17.25" customHeight="1">
      <c r="A85" s="116" t="s">
        <v>157</v>
      </c>
      <c r="B85" s="120">
        <f>SUM(B86:B93)</f>
        <v>385</v>
      </c>
      <c r="C85" s="120">
        <f>SUM(C86:C93)</f>
        <v>206</v>
      </c>
      <c r="D85" s="120">
        <f>SUM(D86:D93)</f>
        <v>451</v>
      </c>
      <c r="E85" s="120">
        <f>SUM(E86:E93)</f>
        <v>451</v>
      </c>
      <c r="F85" s="74">
        <f t="shared" si="2"/>
        <v>100</v>
      </c>
      <c r="G85" s="66">
        <f>(E85-B85)/B85*100</f>
        <v>17.142857142857142</v>
      </c>
    </row>
    <row r="86" spans="1:7" ht="17.25" customHeight="1">
      <c r="A86" s="111" t="s">
        <v>717</v>
      </c>
      <c r="B86" s="121">
        <v>186</v>
      </c>
      <c r="C86" s="120">
        <v>190</v>
      </c>
      <c r="D86" s="120">
        <v>294</v>
      </c>
      <c r="E86" s="120">
        <v>294</v>
      </c>
      <c r="F86" s="74">
        <f t="shared" si="2"/>
        <v>100</v>
      </c>
      <c r="G86" s="66">
        <f>(E86-B86)/B86*100</f>
        <v>58.06451612903226</v>
      </c>
    </row>
    <row r="87" spans="1:7" ht="17.25" customHeight="1">
      <c r="A87" s="111" t="s">
        <v>718</v>
      </c>
      <c r="B87" s="121">
        <v>147</v>
      </c>
      <c r="C87" s="120">
        <v>0</v>
      </c>
      <c r="D87" s="120">
        <v>0</v>
      </c>
      <c r="E87" s="120">
        <v>0</v>
      </c>
      <c r="F87" s="74">
        <f t="shared" si="2"/>
      </c>
      <c r="G87" s="66">
        <f>(E87-B87)/B87*100</f>
        <v>-100</v>
      </c>
    </row>
    <row r="88" spans="1:7" ht="17.25" customHeight="1">
      <c r="A88" s="111" t="s">
        <v>719</v>
      </c>
      <c r="B88" s="121"/>
      <c r="C88" s="120">
        <v>0</v>
      </c>
      <c r="D88" s="120">
        <v>0</v>
      </c>
      <c r="E88" s="120">
        <v>0</v>
      </c>
      <c r="F88" s="74">
        <f t="shared" si="2"/>
      </c>
      <c r="G88" s="66"/>
    </row>
    <row r="89" spans="1:7" ht="17.25" customHeight="1">
      <c r="A89" s="111" t="s">
        <v>764</v>
      </c>
      <c r="B89" s="121">
        <v>52</v>
      </c>
      <c r="C89" s="120">
        <v>16</v>
      </c>
      <c r="D89" s="120">
        <v>157</v>
      </c>
      <c r="E89" s="120">
        <v>157</v>
      </c>
      <c r="F89" s="74">
        <f t="shared" si="2"/>
        <v>100</v>
      </c>
      <c r="G89" s="66">
        <f>(E89-B89)/B89*100</f>
        <v>201.9230769230769</v>
      </c>
    </row>
    <row r="90" spans="1:7" ht="17.25" customHeight="1">
      <c r="A90" s="111" t="s">
        <v>765</v>
      </c>
      <c r="B90" s="120"/>
      <c r="C90" s="120">
        <v>0</v>
      </c>
      <c r="D90" s="120">
        <v>0</v>
      </c>
      <c r="E90" s="120">
        <v>0</v>
      </c>
      <c r="F90" s="74">
        <f t="shared" si="2"/>
      </c>
      <c r="G90" s="66"/>
    </row>
    <row r="91" spans="1:7" ht="17.25" customHeight="1">
      <c r="A91" s="111" t="s">
        <v>755</v>
      </c>
      <c r="B91" s="120"/>
      <c r="C91" s="120">
        <v>0</v>
      </c>
      <c r="D91" s="120">
        <v>0</v>
      </c>
      <c r="E91" s="120">
        <v>0</v>
      </c>
      <c r="F91" s="74">
        <f t="shared" si="2"/>
      </c>
      <c r="G91" s="66"/>
    </row>
    <row r="92" spans="1:7" ht="17.25" customHeight="1">
      <c r="A92" s="111" t="s">
        <v>726</v>
      </c>
      <c r="B92" s="120"/>
      <c r="C92" s="120">
        <v>0</v>
      </c>
      <c r="D92" s="120">
        <v>0</v>
      </c>
      <c r="E92" s="120">
        <v>0</v>
      </c>
      <c r="F92" s="74">
        <f t="shared" si="2"/>
      </c>
      <c r="G92" s="66"/>
    </row>
    <row r="93" spans="1:7" ht="17.25" customHeight="1">
      <c r="A93" s="111" t="s">
        <v>766</v>
      </c>
      <c r="B93" s="120"/>
      <c r="C93" s="120">
        <v>0</v>
      </c>
      <c r="D93" s="120">
        <v>0</v>
      </c>
      <c r="E93" s="120">
        <v>0</v>
      </c>
      <c r="F93" s="74">
        <f t="shared" si="2"/>
      </c>
      <c r="G93" s="66"/>
    </row>
    <row r="94" spans="1:7" ht="17.25" customHeight="1">
      <c r="A94" s="116" t="s">
        <v>158</v>
      </c>
      <c r="B94" s="120">
        <f>SUM(B95:B103)</f>
        <v>0</v>
      </c>
      <c r="C94" s="120">
        <f>SUM(C95:C103)</f>
        <v>0</v>
      </c>
      <c r="D94" s="120">
        <f>SUM(D95:D103)</f>
        <v>0</v>
      </c>
      <c r="E94" s="120">
        <f>SUM(E95:E103)</f>
        <v>0</v>
      </c>
      <c r="F94" s="74">
        <f t="shared" si="2"/>
      </c>
      <c r="G94" s="66"/>
    </row>
    <row r="95" spans="1:7" ht="17.25" customHeight="1">
      <c r="A95" s="111" t="s">
        <v>717</v>
      </c>
      <c r="B95" s="120"/>
      <c r="C95" s="120"/>
      <c r="D95" s="120">
        <v>0</v>
      </c>
      <c r="E95" s="120">
        <v>0</v>
      </c>
      <c r="F95" s="74">
        <f t="shared" si="2"/>
      </c>
      <c r="G95" s="66"/>
    </row>
    <row r="96" spans="1:7" ht="17.25" customHeight="1">
      <c r="A96" s="111" t="s">
        <v>718</v>
      </c>
      <c r="B96" s="120"/>
      <c r="C96" s="120"/>
      <c r="D96" s="120">
        <v>0</v>
      </c>
      <c r="E96" s="120">
        <v>0</v>
      </c>
      <c r="F96" s="74">
        <f t="shared" si="2"/>
      </c>
      <c r="G96" s="66"/>
    </row>
    <row r="97" spans="1:7" ht="17.25" customHeight="1">
      <c r="A97" s="111" t="s">
        <v>719</v>
      </c>
      <c r="B97" s="120"/>
      <c r="C97" s="120"/>
      <c r="D97" s="120">
        <v>0</v>
      </c>
      <c r="E97" s="120">
        <v>0</v>
      </c>
      <c r="F97" s="74">
        <f t="shared" si="2"/>
      </c>
      <c r="G97" s="66"/>
    </row>
    <row r="98" spans="1:7" ht="17.25" customHeight="1">
      <c r="A98" s="111" t="s">
        <v>767</v>
      </c>
      <c r="B98" s="120"/>
      <c r="C98" s="120"/>
      <c r="D98" s="120">
        <v>0</v>
      </c>
      <c r="E98" s="120">
        <v>0</v>
      </c>
      <c r="F98" s="74">
        <f t="shared" si="2"/>
      </c>
      <c r="G98" s="66"/>
    </row>
    <row r="99" spans="1:7" ht="17.25" customHeight="1">
      <c r="A99" s="111" t="s">
        <v>768</v>
      </c>
      <c r="B99" s="120"/>
      <c r="C99" s="120"/>
      <c r="D99" s="120">
        <v>0</v>
      </c>
      <c r="E99" s="120">
        <v>0</v>
      </c>
      <c r="F99" s="74">
        <f t="shared" si="2"/>
      </c>
      <c r="G99" s="66"/>
    </row>
    <row r="100" spans="1:7" ht="17.25" customHeight="1">
      <c r="A100" s="111" t="s">
        <v>769</v>
      </c>
      <c r="B100" s="120"/>
      <c r="C100" s="120"/>
      <c r="D100" s="120">
        <v>0</v>
      </c>
      <c r="E100" s="120">
        <v>0</v>
      </c>
      <c r="F100" s="74">
        <f t="shared" si="2"/>
      </c>
      <c r="G100" s="66"/>
    </row>
    <row r="101" spans="1:7" ht="17.25" customHeight="1">
      <c r="A101" s="111" t="s">
        <v>755</v>
      </c>
      <c r="B101" s="120"/>
      <c r="C101" s="120"/>
      <c r="D101" s="120">
        <v>0</v>
      </c>
      <c r="E101" s="120">
        <v>0</v>
      </c>
      <c r="F101" s="74">
        <f t="shared" si="2"/>
      </c>
      <c r="G101" s="66"/>
    </row>
    <row r="102" spans="1:7" ht="17.25" customHeight="1">
      <c r="A102" s="111" t="s">
        <v>726</v>
      </c>
      <c r="B102" s="120"/>
      <c r="C102" s="120"/>
      <c r="D102" s="120">
        <v>0</v>
      </c>
      <c r="E102" s="120">
        <v>0</v>
      </c>
      <c r="F102" s="74">
        <f t="shared" si="2"/>
      </c>
      <c r="G102" s="66"/>
    </row>
    <row r="103" spans="1:7" ht="17.25" customHeight="1">
      <c r="A103" s="111" t="s">
        <v>770</v>
      </c>
      <c r="B103" s="120"/>
      <c r="C103" s="120"/>
      <c r="D103" s="120">
        <v>0</v>
      </c>
      <c r="E103" s="120">
        <v>0</v>
      </c>
      <c r="F103" s="74">
        <f t="shared" si="2"/>
      </c>
      <c r="G103" s="66"/>
    </row>
    <row r="104" spans="1:7" ht="17.25" customHeight="1">
      <c r="A104" s="116" t="s">
        <v>159</v>
      </c>
      <c r="B104" s="120">
        <f>SUM(B105:B118)</f>
        <v>454</v>
      </c>
      <c r="C104" s="120">
        <f>SUM(C105:C118)</f>
        <v>417</v>
      </c>
      <c r="D104" s="120">
        <f>SUM(D105:D118)</f>
        <v>625</v>
      </c>
      <c r="E104" s="120">
        <f>SUM(E105:E118)</f>
        <v>625</v>
      </c>
      <c r="F104" s="74">
        <f t="shared" si="2"/>
        <v>100</v>
      </c>
      <c r="G104" s="66">
        <f>(E104-B104)/B104*100</f>
        <v>37.66519823788546</v>
      </c>
    </row>
    <row r="105" spans="1:7" ht="17.25" customHeight="1">
      <c r="A105" s="111" t="s">
        <v>717</v>
      </c>
      <c r="B105" s="121">
        <v>388</v>
      </c>
      <c r="C105" s="120">
        <v>403</v>
      </c>
      <c r="D105" s="120">
        <v>522</v>
      </c>
      <c r="E105" s="120">
        <v>522</v>
      </c>
      <c r="F105" s="74">
        <f t="shared" si="2"/>
        <v>100</v>
      </c>
      <c r="G105" s="66">
        <f>(E105-B105)/B105*100</f>
        <v>34.5360824742268</v>
      </c>
    </row>
    <row r="106" spans="1:7" ht="17.25" customHeight="1">
      <c r="A106" s="111" t="s">
        <v>718</v>
      </c>
      <c r="B106" s="121">
        <v>26</v>
      </c>
      <c r="C106" s="120">
        <v>5</v>
      </c>
      <c r="D106" s="120">
        <v>68</v>
      </c>
      <c r="E106" s="120">
        <v>68</v>
      </c>
      <c r="F106" s="74">
        <f t="shared" si="2"/>
        <v>100</v>
      </c>
      <c r="G106" s="66">
        <f>(E106-B106)/B106*100</f>
        <v>161.53846153846155</v>
      </c>
    </row>
    <row r="107" spans="1:7" ht="17.25" customHeight="1">
      <c r="A107" s="111" t="s">
        <v>719</v>
      </c>
      <c r="B107" s="121"/>
      <c r="C107" s="120">
        <v>0</v>
      </c>
      <c r="D107" s="120">
        <v>0</v>
      </c>
      <c r="E107" s="120">
        <v>0</v>
      </c>
      <c r="F107" s="74">
        <f t="shared" si="2"/>
      </c>
      <c r="G107" s="66"/>
    </row>
    <row r="108" spans="1:7" ht="17.25" customHeight="1">
      <c r="A108" s="111" t="s">
        <v>771</v>
      </c>
      <c r="B108" s="121"/>
      <c r="C108" s="120">
        <v>0</v>
      </c>
      <c r="D108" s="120">
        <v>0</v>
      </c>
      <c r="E108" s="120">
        <v>0</v>
      </c>
      <c r="F108" s="74">
        <f t="shared" si="2"/>
      </c>
      <c r="G108" s="66"/>
    </row>
    <row r="109" spans="1:7" ht="17.25" customHeight="1">
      <c r="A109" s="111" t="s">
        <v>772</v>
      </c>
      <c r="B109" s="121"/>
      <c r="C109" s="120">
        <v>0</v>
      </c>
      <c r="D109" s="120">
        <v>0</v>
      </c>
      <c r="E109" s="120">
        <v>0</v>
      </c>
      <c r="F109" s="74">
        <f t="shared" si="2"/>
      </c>
      <c r="G109" s="66"/>
    </row>
    <row r="110" spans="1:7" ht="17.25" customHeight="1">
      <c r="A110" s="111" t="s">
        <v>773</v>
      </c>
      <c r="B110" s="121">
        <v>31</v>
      </c>
      <c r="C110" s="120"/>
      <c r="D110" s="120">
        <v>24</v>
      </c>
      <c r="E110" s="120">
        <v>24</v>
      </c>
      <c r="F110" s="74">
        <f t="shared" si="2"/>
        <v>100</v>
      </c>
      <c r="G110" s="66">
        <f>(E110-B110)/B110*100</f>
        <v>-22.58064516129032</v>
      </c>
    </row>
    <row r="111" spans="1:7" ht="17.25" customHeight="1">
      <c r="A111" s="111" t="s">
        <v>774</v>
      </c>
      <c r="B111" s="121"/>
      <c r="C111" s="120">
        <v>0</v>
      </c>
      <c r="D111" s="120">
        <v>0</v>
      </c>
      <c r="E111" s="120">
        <v>0</v>
      </c>
      <c r="F111" s="74">
        <f t="shared" si="2"/>
      </c>
      <c r="G111" s="66"/>
    </row>
    <row r="112" spans="1:7" ht="17.25" customHeight="1">
      <c r="A112" s="111" t="s">
        <v>775</v>
      </c>
      <c r="B112" s="121">
        <v>5</v>
      </c>
      <c r="C112" s="120">
        <v>5</v>
      </c>
      <c r="D112" s="120">
        <v>5</v>
      </c>
      <c r="E112" s="120">
        <v>5</v>
      </c>
      <c r="F112" s="74">
        <f t="shared" si="2"/>
        <v>100</v>
      </c>
      <c r="G112" s="66">
        <f>(E112-B112)/B112*100</f>
        <v>0</v>
      </c>
    </row>
    <row r="113" spans="1:7" ht="17.25" customHeight="1">
      <c r="A113" s="111" t="s">
        <v>776</v>
      </c>
      <c r="B113" s="121">
        <v>2</v>
      </c>
      <c r="C113" s="120">
        <v>2</v>
      </c>
      <c r="D113" s="120">
        <v>2</v>
      </c>
      <c r="E113" s="120">
        <v>2</v>
      </c>
      <c r="F113" s="74">
        <f t="shared" si="2"/>
        <v>100</v>
      </c>
      <c r="G113" s="66">
        <f>(E113-B113)/B113*100</f>
        <v>0</v>
      </c>
    </row>
    <row r="114" spans="1:7" ht="17.25" customHeight="1">
      <c r="A114" s="111" t="s">
        <v>777</v>
      </c>
      <c r="B114" s="121"/>
      <c r="C114" s="120">
        <v>0</v>
      </c>
      <c r="D114" s="120">
        <v>0</v>
      </c>
      <c r="E114" s="120">
        <v>0</v>
      </c>
      <c r="F114" s="74">
        <f t="shared" si="2"/>
      </c>
      <c r="G114" s="66"/>
    </row>
    <row r="115" spans="1:7" ht="17.25" customHeight="1">
      <c r="A115" s="111" t="s">
        <v>778</v>
      </c>
      <c r="B115" s="121">
        <v>2</v>
      </c>
      <c r="C115" s="120">
        <v>2</v>
      </c>
      <c r="D115" s="120">
        <v>2</v>
      </c>
      <c r="E115" s="120">
        <v>2</v>
      </c>
      <c r="F115" s="74">
        <f t="shared" si="2"/>
        <v>100</v>
      </c>
      <c r="G115" s="66">
        <f>(E115-B115)/B115*100</f>
        <v>0</v>
      </c>
    </row>
    <row r="116" spans="1:7" ht="17.25" customHeight="1">
      <c r="A116" s="111" t="s">
        <v>779</v>
      </c>
      <c r="B116" s="121"/>
      <c r="C116" s="120">
        <v>0</v>
      </c>
      <c r="D116" s="120">
        <v>0</v>
      </c>
      <c r="E116" s="120">
        <v>0</v>
      </c>
      <c r="F116" s="74">
        <f t="shared" si="2"/>
      </c>
      <c r="G116" s="66"/>
    </row>
    <row r="117" spans="1:7" ht="17.25" customHeight="1">
      <c r="A117" s="111" t="s">
        <v>726</v>
      </c>
      <c r="B117" s="121"/>
      <c r="C117" s="120">
        <v>0</v>
      </c>
      <c r="D117" s="120">
        <v>0</v>
      </c>
      <c r="E117" s="120">
        <v>0</v>
      </c>
      <c r="F117" s="74">
        <f t="shared" si="2"/>
      </c>
      <c r="G117" s="66"/>
    </row>
    <row r="118" spans="1:7" ht="17.25" customHeight="1">
      <c r="A118" s="111" t="s">
        <v>780</v>
      </c>
      <c r="B118" s="121"/>
      <c r="C118" s="120">
        <v>0</v>
      </c>
      <c r="D118" s="120">
        <v>2</v>
      </c>
      <c r="E118" s="120">
        <v>2</v>
      </c>
      <c r="F118" s="74">
        <f t="shared" si="2"/>
        <v>100</v>
      </c>
      <c r="G118" s="66"/>
    </row>
    <row r="119" spans="1:7" ht="17.25" customHeight="1">
      <c r="A119" s="116" t="s">
        <v>160</v>
      </c>
      <c r="B119" s="120">
        <f>SUM(B120:B127)</f>
        <v>342</v>
      </c>
      <c r="C119" s="120">
        <f>SUM(C120:C127)</f>
        <v>301</v>
      </c>
      <c r="D119" s="120">
        <f>SUM(D120:D127)</f>
        <v>439</v>
      </c>
      <c r="E119" s="120">
        <f>SUM(E120:E127)</f>
        <v>439</v>
      </c>
      <c r="F119" s="74">
        <f t="shared" si="2"/>
        <v>100</v>
      </c>
      <c r="G119" s="66">
        <f>(E119-B119)/B119*100</f>
        <v>28.362573099415204</v>
      </c>
    </row>
    <row r="120" spans="1:7" ht="17.25" customHeight="1">
      <c r="A120" s="111" t="s">
        <v>717</v>
      </c>
      <c r="B120" s="121">
        <v>220</v>
      </c>
      <c r="C120" s="120">
        <v>205</v>
      </c>
      <c r="D120" s="120">
        <v>341</v>
      </c>
      <c r="E120" s="120">
        <v>341</v>
      </c>
      <c r="F120" s="74">
        <f t="shared" si="2"/>
        <v>100</v>
      </c>
      <c r="G120" s="66">
        <f>(E120-B120)/B120*100</f>
        <v>55.00000000000001</v>
      </c>
    </row>
    <row r="121" spans="1:7" ht="17.25" customHeight="1">
      <c r="A121" s="111" t="s">
        <v>718</v>
      </c>
      <c r="B121" s="121">
        <v>86</v>
      </c>
      <c r="C121" s="120">
        <v>60</v>
      </c>
      <c r="D121" s="120">
        <v>64</v>
      </c>
      <c r="E121" s="120">
        <v>64</v>
      </c>
      <c r="F121" s="74">
        <f t="shared" si="2"/>
        <v>100</v>
      </c>
      <c r="G121" s="66">
        <f>(E121-B121)/B121*100</f>
        <v>-25.581395348837212</v>
      </c>
    </row>
    <row r="122" spans="1:7" ht="17.25" customHeight="1">
      <c r="A122" s="111" t="s">
        <v>719</v>
      </c>
      <c r="B122" s="120"/>
      <c r="C122" s="120">
        <v>0</v>
      </c>
      <c r="D122" s="120">
        <v>0</v>
      </c>
      <c r="E122" s="120">
        <v>0</v>
      </c>
      <c r="F122" s="74">
        <f t="shared" si="2"/>
      </c>
      <c r="G122" s="66"/>
    </row>
    <row r="123" spans="1:7" ht="17.25" customHeight="1">
      <c r="A123" s="111" t="s">
        <v>781</v>
      </c>
      <c r="B123" s="120"/>
      <c r="C123" s="120">
        <v>0</v>
      </c>
      <c r="D123" s="120">
        <v>0</v>
      </c>
      <c r="E123" s="120">
        <v>0</v>
      </c>
      <c r="F123" s="74">
        <f t="shared" si="2"/>
      </c>
      <c r="G123" s="66"/>
    </row>
    <row r="124" spans="1:7" ht="17.25" customHeight="1">
      <c r="A124" s="111" t="s">
        <v>782</v>
      </c>
      <c r="B124" s="120"/>
      <c r="C124" s="120">
        <v>0</v>
      </c>
      <c r="D124" s="120">
        <v>0</v>
      </c>
      <c r="E124" s="120">
        <v>0</v>
      </c>
      <c r="F124" s="74">
        <f t="shared" si="2"/>
      </c>
      <c r="G124" s="66"/>
    </row>
    <row r="125" spans="1:7" ht="17.25" customHeight="1">
      <c r="A125" s="111" t="s">
        <v>783</v>
      </c>
      <c r="B125" s="120"/>
      <c r="C125" s="120">
        <v>0</v>
      </c>
      <c r="D125" s="120">
        <v>0</v>
      </c>
      <c r="E125" s="120">
        <v>0</v>
      </c>
      <c r="F125" s="74">
        <f t="shared" si="2"/>
      </c>
      <c r="G125" s="66"/>
    </row>
    <row r="126" spans="1:7" ht="17.25" customHeight="1">
      <c r="A126" s="111" t="s">
        <v>726</v>
      </c>
      <c r="B126" s="120"/>
      <c r="C126" s="120">
        <v>0</v>
      </c>
      <c r="D126" s="120">
        <v>0</v>
      </c>
      <c r="E126" s="120">
        <v>0</v>
      </c>
      <c r="F126" s="74">
        <f t="shared" si="2"/>
      </c>
      <c r="G126" s="66"/>
    </row>
    <row r="127" spans="1:7" ht="17.25" customHeight="1">
      <c r="A127" s="111" t="s">
        <v>784</v>
      </c>
      <c r="B127" s="120">
        <v>36</v>
      </c>
      <c r="C127" s="120">
        <v>36</v>
      </c>
      <c r="D127" s="120">
        <v>34</v>
      </c>
      <c r="E127" s="120">
        <v>34</v>
      </c>
      <c r="F127" s="74">
        <f t="shared" si="2"/>
        <v>100</v>
      </c>
      <c r="G127" s="66">
        <f>(E127-B127)/B127*100</f>
        <v>-5.555555555555555</v>
      </c>
    </row>
    <row r="128" spans="1:7" ht="17.25" customHeight="1">
      <c r="A128" s="116" t="s">
        <v>161</v>
      </c>
      <c r="B128" s="120">
        <f>SUM(B129:B138)</f>
        <v>114</v>
      </c>
      <c r="C128" s="120">
        <f>SUM(C129:C138)</f>
        <v>81</v>
      </c>
      <c r="D128" s="120">
        <f>SUM(D129:D138)</f>
        <v>124</v>
      </c>
      <c r="E128" s="120">
        <f>SUM(E129:E138)</f>
        <v>124</v>
      </c>
      <c r="F128" s="74">
        <f t="shared" si="2"/>
        <v>100</v>
      </c>
      <c r="G128" s="66">
        <f>(E128-B128)/B128*100</f>
        <v>8.771929824561402</v>
      </c>
    </row>
    <row r="129" spans="1:7" ht="17.25" customHeight="1">
      <c r="A129" s="111" t="s">
        <v>717</v>
      </c>
      <c r="B129" s="121">
        <v>91</v>
      </c>
      <c r="C129" s="120">
        <v>74</v>
      </c>
      <c r="D129" s="120">
        <v>102</v>
      </c>
      <c r="E129" s="120">
        <v>102</v>
      </c>
      <c r="F129" s="74">
        <f t="shared" si="2"/>
        <v>100</v>
      </c>
      <c r="G129" s="66">
        <f>(E129-B129)/B129*100</f>
        <v>12.087912087912088</v>
      </c>
    </row>
    <row r="130" spans="1:7" ht="17.25" customHeight="1">
      <c r="A130" s="111" t="s">
        <v>718</v>
      </c>
      <c r="B130" s="121">
        <v>1</v>
      </c>
      <c r="C130" s="120">
        <v>0</v>
      </c>
      <c r="D130" s="120">
        <v>5</v>
      </c>
      <c r="E130" s="120">
        <v>5</v>
      </c>
      <c r="F130" s="74">
        <f t="shared" si="2"/>
        <v>100</v>
      </c>
      <c r="G130" s="66">
        <f>(E130-B130)/B130*100</f>
        <v>400</v>
      </c>
    </row>
    <row r="131" spans="1:7" ht="17.25" customHeight="1">
      <c r="A131" s="111" t="s">
        <v>719</v>
      </c>
      <c r="B131" s="121"/>
      <c r="C131" s="120">
        <v>0</v>
      </c>
      <c r="D131" s="120">
        <v>0</v>
      </c>
      <c r="E131" s="120">
        <v>0</v>
      </c>
      <c r="F131" s="74">
        <f t="shared" si="2"/>
      </c>
      <c r="G131" s="66"/>
    </row>
    <row r="132" spans="1:7" ht="17.25" customHeight="1">
      <c r="A132" s="111" t="s">
        <v>785</v>
      </c>
      <c r="B132" s="121"/>
      <c r="C132" s="120">
        <v>0</v>
      </c>
      <c r="D132" s="120">
        <v>0</v>
      </c>
      <c r="E132" s="120">
        <v>0</v>
      </c>
      <c r="F132" s="74">
        <f t="shared" si="2"/>
      </c>
      <c r="G132" s="66"/>
    </row>
    <row r="133" spans="1:7" ht="17.25" customHeight="1">
      <c r="A133" s="111" t="s">
        <v>786</v>
      </c>
      <c r="B133" s="121"/>
      <c r="C133" s="120">
        <v>0</v>
      </c>
      <c r="D133" s="120">
        <v>0</v>
      </c>
      <c r="E133" s="120">
        <v>0</v>
      </c>
      <c r="F133" s="74">
        <f aca="true" t="shared" si="3" ref="F133:F196">IF(D133&lt;&gt;0,(E133/D133)*100,"")</f>
      </c>
      <c r="G133" s="66"/>
    </row>
    <row r="134" spans="1:7" ht="17.25" customHeight="1">
      <c r="A134" s="111" t="s">
        <v>787</v>
      </c>
      <c r="B134" s="121"/>
      <c r="C134" s="120">
        <v>0</v>
      </c>
      <c r="D134" s="120">
        <v>0</v>
      </c>
      <c r="E134" s="120">
        <v>0</v>
      </c>
      <c r="F134" s="74">
        <f t="shared" si="3"/>
      </c>
      <c r="G134" s="66"/>
    </row>
    <row r="135" spans="1:7" ht="17.25" customHeight="1">
      <c r="A135" s="111" t="s">
        <v>788</v>
      </c>
      <c r="B135" s="121"/>
      <c r="C135" s="120">
        <v>0</v>
      </c>
      <c r="D135" s="120">
        <v>0</v>
      </c>
      <c r="E135" s="120">
        <v>0</v>
      </c>
      <c r="F135" s="74">
        <f t="shared" si="3"/>
      </c>
      <c r="G135" s="66"/>
    </row>
    <row r="136" spans="1:7" ht="17.25" customHeight="1">
      <c r="A136" s="111" t="s">
        <v>789</v>
      </c>
      <c r="B136" s="121">
        <v>22</v>
      </c>
      <c r="C136" s="120">
        <v>7</v>
      </c>
      <c r="D136" s="120">
        <v>17</v>
      </c>
      <c r="E136" s="120">
        <v>17</v>
      </c>
      <c r="F136" s="74">
        <f t="shared" si="3"/>
        <v>100</v>
      </c>
      <c r="G136" s="66">
        <f>(E136-B136)/B136*100</f>
        <v>-22.727272727272727</v>
      </c>
    </row>
    <row r="137" spans="1:7" ht="17.25" customHeight="1">
      <c r="A137" s="111" t="s">
        <v>726</v>
      </c>
      <c r="B137" s="121"/>
      <c r="C137" s="120"/>
      <c r="D137" s="120">
        <v>0</v>
      </c>
      <c r="E137" s="120">
        <v>0</v>
      </c>
      <c r="F137" s="74">
        <f t="shared" si="3"/>
      </c>
      <c r="G137" s="66"/>
    </row>
    <row r="138" spans="1:7" ht="17.25" customHeight="1">
      <c r="A138" s="111" t="s">
        <v>790</v>
      </c>
      <c r="B138" s="120"/>
      <c r="C138" s="120"/>
      <c r="D138" s="120">
        <v>0</v>
      </c>
      <c r="E138" s="120">
        <v>0</v>
      </c>
      <c r="F138" s="74">
        <f t="shared" si="3"/>
      </c>
      <c r="G138" s="66"/>
    </row>
    <row r="139" spans="1:7" ht="17.25" customHeight="1">
      <c r="A139" s="116" t="s">
        <v>162</v>
      </c>
      <c r="B139" s="120">
        <f>SUM(B140:B150)</f>
        <v>0</v>
      </c>
      <c r="C139" s="120">
        <f>SUM(C140:C150)</f>
        <v>0</v>
      </c>
      <c r="D139" s="120">
        <f>SUM(D140:D150)</f>
        <v>0</v>
      </c>
      <c r="E139" s="120">
        <f>SUM(E140:E150)</f>
        <v>0</v>
      </c>
      <c r="F139" s="74">
        <f t="shared" si="3"/>
      </c>
      <c r="G139" s="66"/>
    </row>
    <row r="140" spans="1:7" ht="17.25" customHeight="1">
      <c r="A140" s="111" t="s">
        <v>717</v>
      </c>
      <c r="B140" s="120"/>
      <c r="C140" s="120"/>
      <c r="D140" s="120">
        <v>0</v>
      </c>
      <c r="E140" s="120">
        <v>0</v>
      </c>
      <c r="F140" s="74">
        <f t="shared" si="3"/>
      </c>
      <c r="G140" s="66"/>
    </row>
    <row r="141" spans="1:7" ht="17.25" customHeight="1">
      <c r="A141" s="111" t="s">
        <v>718</v>
      </c>
      <c r="B141" s="120"/>
      <c r="C141" s="120"/>
      <c r="D141" s="120">
        <v>0</v>
      </c>
      <c r="E141" s="120">
        <v>0</v>
      </c>
      <c r="F141" s="74">
        <f t="shared" si="3"/>
      </c>
      <c r="G141" s="66"/>
    </row>
    <row r="142" spans="1:7" ht="17.25" customHeight="1">
      <c r="A142" s="111" t="s">
        <v>719</v>
      </c>
      <c r="B142" s="120"/>
      <c r="C142" s="120"/>
      <c r="D142" s="120">
        <v>0</v>
      </c>
      <c r="E142" s="120">
        <v>0</v>
      </c>
      <c r="F142" s="74">
        <f t="shared" si="3"/>
      </c>
      <c r="G142" s="66"/>
    </row>
    <row r="143" spans="1:7" ht="17.25" customHeight="1">
      <c r="A143" s="111" t="s">
        <v>791</v>
      </c>
      <c r="B143" s="120"/>
      <c r="C143" s="120"/>
      <c r="D143" s="120">
        <v>0</v>
      </c>
      <c r="E143" s="120">
        <v>0</v>
      </c>
      <c r="F143" s="74">
        <f t="shared" si="3"/>
      </c>
      <c r="G143" s="66"/>
    </row>
    <row r="144" spans="1:7" ht="17.25" customHeight="1">
      <c r="A144" s="111" t="s">
        <v>792</v>
      </c>
      <c r="B144" s="120"/>
      <c r="C144" s="120"/>
      <c r="D144" s="120">
        <v>0</v>
      </c>
      <c r="E144" s="120">
        <v>0</v>
      </c>
      <c r="F144" s="74">
        <f t="shared" si="3"/>
      </c>
      <c r="G144" s="66"/>
    </row>
    <row r="145" spans="1:7" ht="17.25" customHeight="1">
      <c r="A145" s="111" t="s">
        <v>793</v>
      </c>
      <c r="B145" s="120"/>
      <c r="C145" s="120"/>
      <c r="D145" s="120">
        <v>0</v>
      </c>
      <c r="E145" s="120">
        <v>0</v>
      </c>
      <c r="F145" s="74">
        <f t="shared" si="3"/>
      </c>
      <c r="G145" s="66"/>
    </row>
    <row r="146" spans="1:7" ht="17.25" customHeight="1">
      <c r="A146" s="111" t="s">
        <v>794</v>
      </c>
      <c r="B146" s="120"/>
      <c r="C146" s="120"/>
      <c r="D146" s="120">
        <v>0</v>
      </c>
      <c r="E146" s="120">
        <v>0</v>
      </c>
      <c r="F146" s="74">
        <f t="shared" si="3"/>
      </c>
      <c r="G146" s="66"/>
    </row>
    <row r="147" spans="1:7" ht="17.25" customHeight="1">
      <c r="A147" s="111" t="s">
        <v>795</v>
      </c>
      <c r="B147" s="120"/>
      <c r="C147" s="120"/>
      <c r="D147" s="120">
        <v>0</v>
      </c>
      <c r="E147" s="120">
        <v>0</v>
      </c>
      <c r="F147" s="74">
        <f t="shared" si="3"/>
      </c>
      <c r="G147" s="66"/>
    </row>
    <row r="148" spans="1:7" ht="17.25" customHeight="1">
      <c r="A148" s="111" t="s">
        <v>796</v>
      </c>
      <c r="B148" s="120"/>
      <c r="C148" s="120"/>
      <c r="D148" s="120">
        <v>0</v>
      </c>
      <c r="E148" s="120">
        <v>0</v>
      </c>
      <c r="F148" s="74">
        <f t="shared" si="3"/>
      </c>
      <c r="G148" s="66"/>
    </row>
    <row r="149" spans="1:7" ht="17.25" customHeight="1">
      <c r="A149" s="111" t="s">
        <v>726</v>
      </c>
      <c r="B149" s="120"/>
      <c r="C149" s="120"/>
      <c r="D149" s="120">
        <v>0</v>
      </c>
      <c r="E149" s="120">
        <v>0</v>
      </c>
      <c r="F149" s="74">
        <f t="shared" si="3"/>
      </c>
      <c r="G149" s="66"/>
    </row>
    <row r="150" spans="1:7" ht="17.25" customHeight="1">
      <c r="A150" s="111" t="s">
        <v>797</v>
      </c>
      <c r="B150" s="120"/>
      <c r="C150" s="120"/>
      <c r="D150" s="120">
        <v>0</v>
      </c>
      <c r="E150" s="120">
        <v>0</v>
      </c>
      <c r="F150" s="74">
        <f t="shared" si="3"/>
      </c>
      <c r="G150" s="66"/>
    </row>
    <row r="151" spans="1:7" ht="17.25" customHeight="1">
      <c r="A151" s="116" t="s">
        <v>163</v>
      </c>
      <c r="B151" s="120">
        <f>SUM(B152:B160)</f>
        <v>858</v>
      </c>
      <c r="C151" s="120">
        <f>SUM(C152:C160)</f>
        <v>683</v>
      </c>
      <c r="D151" s="120">
        <f>SUM(D152:D160)</f>
        <v>934</v>
      </c>
      <c r="E151" s="120">
        <f>SUM(E152:E160)</f>
        <v>934</v>
      </c>
      <c r="F151" s="74">
        <f t="shared" si="3"/>
        <v>100</v>
      </c>
      <c r="G151" s="66">
        <f>(E151-B151)/B151*100</f>
        <v>8.857808857808857</v>
      </c>
    </row>
    <row r="152" spans="1:7" ht="17.25" customHeight="1">
      <c r="A152" s="111" t="s">
        <v>717</v>
      </c>
      <c r="B152" s="121">
        <v>695</v>
      </c>
      <c r="C152" s="120">
        <v>559</v>
      </c>
      <c r="D152" s="120">
        <v>766</v>
      </c>
      <c r="E152" s="120">
        <v>766</v>
      </c>
      <c r="F152" s="74">
        <f t="shared" si="3"/>
        <v>100</v>
      </c>
      <c r="G152" s="66">
        <f>(E152-B152)/B152*100</f>
        <v>10.215827338129497</v>
      </c>
    </row>
    <row r="153" spans="1:7" ht="17.25" customHeight="1">
      <c r="A153" s="111" t="s">
        <v>718</v>
      </c>
      <c r="B153" s="121">
        <v>103</v>
      </c>
      <c r="C153" s="120">
        <v>79</v>
      </c>
      <c r="D153" s="120">
        <v>115</v>
      </c>
      <c r="E153" s="120">
        <v>115</v>
      </c>
      <c r="F153" s="74">
        <f t="shared" si="3"/>
        <v>100</v>
      </c>
      <c r="G153" s="66">
        <f>(E153-B153)/B153*100</f>
        <v>11.650485436893204</v>
      </c>
    </row>
    <row r="154" spans="1:7" ht="17.25" customHeight="1">
      <c r="A154" s="111" t="s">
        <v>719</v>
      </c>
      <c r="B154" s="121"/>
      <c r="C154" s="120">
        <v>0</v>
      </c>
      <c r="D154" s="120">
        <v>0</v>
      </c>
      <c r="E154" s="120">
        <v>0</v>
      </c>
      <c r="F154" s="74">
        <f t="shared" si="3"/>
      </c>
      <c r="G154" s="66"/>
    </row>
    <row r="155" spans="1:7" ht="17.25" customHeight="1">
      <c r="A155" s="111" t="s">
        <v>798</v>
      </c>
      <c r="B155" s="121">
        <v>10</v>
      </c>
      <c r="C155" s="120">
        <v>2</v>
      </c>
      <c r="D155" s="120">
        <v>2</v>
      </c>
      <c r="E155" s="120">
        <v>2</v>
      </c>
      <c r="F155" s="74">
        <f t="shared" si="3"/>
        <v>100</v>
      </c>
      <c r="G155" s="66">
        <f>(E155-B155)/B155*100</f>
        <v>-80</v>
      </c>
    </row>
    <row r="156" spans="1:7" ht="17.25" customHeight="1">
      <c r="A156" s="111" t="s">
        <v>799</v>
      </c>
      <c r="B156" s="121">
        <v>11</v>
      </c>
      <c r="C156" s="120">
        <v>4</v>
      </c>
      <c r="D156" s="120">
        <v>4</v>
      </c>
      <c r="E156" s="120">
        <v>4</v>
      </c>
      <c r="F156" s="74">
        <f t="shared" si="3"/>
        <v>100</v>
      </c>
      <c r="G156" s="66">
        <f>(E156-B156)/B156*100</f>
        <v>-63.63636363636363</v>
      </c>
    </row>
    <row r="157" spans="1:7" ht="17.25" customHeight="1">
      <c r="A157" s="111" t="s">
        <v>800</v>
      </c>
      <c r="B157" s="121">
        <v>3</v>
      </c>
      <c r="C157" s="120">
        <v>4</v>
      </c>
      <c r="D157" s="120">
        <v>4</v>
      </c>
      <c r="E157" s="120">
        <v>4</v>
      </c>
      <c r="F157" s="74">
        <f t="shared" si="3"/>
        <v>100</v>
      </c>
      <c r="G157" s="66">
        <f>(E157-B157)/B157*100</f>
        <v>33.33333333333333</v>
      </c>
    </row>
    <row r="158" spans="1:7" ht="17.25" customHeight="1">
      <c r="A158" s="111" t="s">
        <v>755</v>
      </c>
      <c r="B158" s="121"/>
      <c r="C158" s="120"/>
      <c r="D158" s="120">
        <v>5</v>
      </c>
      <c r="E158" s="120">
        <v>5</v>
      </c>
      <c r="F158" s="74">
        <f t="shared" si="3"/>
        <v>100</v>
      </c>
      <c r="G158" s="66"/>
    </row>
    <row r="159" spans="1:7" ht="17.25" customHeight="1">
      <c r="A159" s="111" t="s">
        <v>726</v>
      </c>
      <c r="B159" s="121">
        <v>33</v>
      </c>
      <c r="C159" s="120">
        <v>35</v>
      </c>
      <c r="D159" s="120">
        <v>38</v>
      </c>
      <c r="E159" s="120">
        <v>38</v>
      </c>
      <c r="F159" s="74">
        <f t="shared" si="3"/>
        <v>100</v>
      </c>
      <c r="G159" s="66">
        <f>(E159-B159)/B159*100</f>
        <v>15.151515151515152</v>
      </c>
    </row>
    <row r="160" spans="1:7" ht="17.25" customHeight="1">
      <c r="A160" s="111" t="s">
        <v>801</v>
      </c>
      <c r="B160" s="121">
        <v>3</v>
      </c>
      <c r="C160" s="120"/>
      <c r="D160" s="120">
        <v>0</v>
      </c>
      <c r="E160" s="120">
        <v>0</v>
      </c>
      <c r="F160" s="74">
        <f t="shared" si="3"/>
      </c>
      <c r="G160" s="66">
        <f>(E160-B160)/B160*100</f>
        <v>-100</v>
      </c>
    </row>
    <row r="161" spans="1:7" ht="17.25" customHeight="1">
      <c r="A161" s="116" t="s">
        <v>164</v>
      </c>
      <c r="B161" s="120">
        <f>SUM(B162:B173)</f>
        <v>3</v>
      </c>
      <c r="C161" s="120">
        <f>SUM(C162:C173)</f>
        <v>0</v>
      </c>
      <c r="D161" s="120">
        <f>SUM(D162:D173)</f>
        <v>35</v>
      </c>
      <c r="E161" s="120">
        <f>SUM(E162:E173)</f>
        <v>35</v>
      </c>
      <c r="F161" s="74">
        <f t="shared" si="3"/>
        <v>100</v>
      </c>
      <c r="G161" s="66">
        <f>(E161-B161)/B161*100</f>
        <v>1066.6666666666665</v>
      </c>
    </row>
    <row r="162" spans="1:7" ht="17.25" customHeight="1">
      <c r="A162" s="111" t="s">
        <v>717</v>
      </c>
      <c r="B162" s="121"/>
      <c r="C162" s="120"/>
      <c r="D162" s="120">
        <v>0</v>
      </c>
      <c r="E162" s="120">
        <v>0</v>
      </c>
      <c r="F162" s="74">
        <f t="shared" si="3"/>
      </c>
      <c r="G162" s="66"/>
    </row>
    <row r="163" spans="1:7" ht="17.25" customHeight="1">
      <c r="A163" s="111" t="s">
        <v>718</v>
      </c>
      <c r="B163" s="121"/>
      <c r="C163" s="120"/>
      <c r="D163" s="120">
        <v>0</v>
      </c>
      <c r="E163" s="120">
        <v>0</v>
      </c>
      <c r="F163" s="74">
        <f t="shared" si="3"/>
      </c>
      <c r="G163" s="66"/>
    </row>
    <row r="164" spans="1:7" ht="17.25" customHeight="1">
      <c r="A164" s="111" t="s">
        <v>719</v>
      </c>
      <c r="B164" s="121"/>
      <c r="C164" s="120"/>
      <c r="D164" s="120">
        <v>0</v>
      </c>
      <c r="E164" s="120">
        <v>0</v>
      </c>
      <c r="F164" s="74">
        <f t="shared" si="3"/>
      </c>
      <c r="G164" s="66"/>
    </row>
    <row r="165" spans="1:7" ht="14.25">
      <c r="A165" s="111" t="s">
        <v>802</v>
      </c>
      <c r="B165" s="121"/>
      <c r="C165" s="120"/>
      <c r="D165" s="120">
        <v>0</v>
      </c>
      <c r="E165" s="120">
        <v>0</v>
      </c>
      <c r="F165" s="74">
        <f t="shared" si="3"/>
      </c>
      <c r="G165" s="66"/>
    </row>
    <row r="166" spans="1:7" ht="14.25">
      <c r="A166" s="111" t="s">
        <v>803</v>
      </c>
      <c r="B166" s="121"/>
      <c r="C166" s="120"/>
      <c r="D166" s="120">
        <v>0</v>
      </c>
      <c r="E166" s="120">
        <v>0</v>
      </c>
      <c r="F166" s="74">
        <f t="shared" si="3"/>
      </c>
      <c r="G166" s="66"/>
    </row>
    <row r="167" spans="1:7" ht="14.25">
      <c r="A167" s="111" t="s">
        <v>804</v>
      </c>
      <c r="B167" s="121">
        <v>3</v>
      </c>
      <c r="C167" s="120"/>
      <c r="D167" s="120">
        <v>25</v>
      </c>
      <c r="E167" s="120">
        <v>25</v>
      </c>
      <c r="F167" s="74">
        <f t="shared" si="3"/>
        <v>100</v>
      </c>
      <c r="G167" s="66">
        <f>(E167-B167)/B167*100</f>
        <v>733.3333333333333</v>
      </c>
    </row>
    <row r="168" spans="1:7" ht="14.25">
      <c r="A168" s="111" t="s">
        <v>805</v>
      </c>
      <c r="B168" s="120"/>
      <c r="C168" s="120"/>
      <c r="D168" s="120">
        <v>0</v>
      </c>
      <c r="E168" s="120">
        <v>0</v>
      </c>
      <c r="F168" s="74">
        <f t="shared" si="3"/>
      </c>
      <c r="G168" s="66"/>
    </row>
    <row r="169" spans="1:7" ht="14.25">
      <c r="A169" s="111" t="s">
        <v>806</v>
      </c>
      <c r="B169" s="120"/>
      <c r="C169" s="120"/>
      <c r="D169" s="120">
        <v>0</v>
      </c>
      <c r="E169" s="120">
        <v>0</v>
      </c>
      <c r="F169" s="74">
        <f t="shared" si="3"/>
      </c>
      <c r="G169" s="66"/>
    </row>
    <row r="170" spans="1:7" ht="14.25">
      <c r="A170" s="111" t="s">
        <v>807</v>
      </c>
      <c r="B170" s="120"/>
      <c r="C170" s="120"/>
      <c r="D170" s="120">
        <v>0</v>
      </c>
      <c r="E170" s="120">
        <v>0</v>
      </c>
      <c r="F170" s="74">
        <f t="shared" si="3"/>
      </c>
      <c r="G170" s="66"/>
    </row>
    <row r="171" spans="1:7" ht="14.25">
      <c r="A171" s="111" t="s">
        <v>755</v>
      </c>
      <c r="B171" s="120"/>
      <c r="C171" s="120"/>
      <c r="D171" s="120">
        <v>0</v>
      </c>
      <c r="E171" s="120">
        <v>0</v>
      </c>
      <c r="F171" s="74">
        <f t="shared" si="3"/>
      </c>
      <c r="G171" s="66"/>
    </row>
    <row r="172" spans="1:7" ht="14.25">
      <c r="A172" s="111" t="s">
        <v>726</v>
      </c>
      <c r="B172" s="120"/>
      <c r="C172" s="120"/>
      <c r="D172" s="120">
        <v>0</v>
      </c>
      <c r="E172" s="120">
        <v>0</v>
      </c>
      <c r="F172" s="74">
        <f t="shared" si="3"/>
      </c>
      <c r="G172" s="66"/>
    </row>
    <row r="173" spans="1:7" ht="14.25">
      <c r="A173" s="111" t="s">
        <v>808</v>
      </c>
      <c r="B173" s="120"/>
      <c r="C173" s="120"/>
      <c r="D173" s="120">
        <v>10</v>
      </c>
      <c r="E173" s="120">
        <v>10</v>
      </c>
      <c r="F173" s="74">
        <f t="shared" si="3"/>
        <v>100</v>
      </c>
      <c r="G173" s="66"/>
    </row>
    <row r="174" spans="1:7" ht="14.25">
      <c r="A174" s="116" t="s">
        <v>165</v>
      </c>
      <c r="B174" s="120">
        <f>SUM(B175:B180)</f>
        <v>177</v>
      </c>
      <c r="C174" s="120">
        <f>SUM(C175:C180)</f>
        <v>76</v>
      </c>
      <c r="D174" s="120">
        <f>SUM(D175:D180)</f>
        <v>923</v>
      </c>
      <c r="E174" s="120">
        <f>SUM(E175:E180)</f>
        <v>923</v>
      </c>
      <c r="F174" s="74">
        <f t="shared" si="3"/>
        <v>100</v>
      </c>
      <c r="G174" s="66">
        <f>(E174-B174)/B174*100</f>
        <v>421.4689265536723</v>
      </c>
    </row>
    <row r="175" spans="1:7" ht="14.25">
      <c r="A175" s="111" t="s">
        <v>717</v>
      </c>
      <c r="B175" s="121">
        <v>72</v>
      </c>
      <c r="C175" s="120">
        <v>72</v>
      </c>
      <c r="D175" s="120">
        <v>104</v>
      </c>
      <c r="E175" s="120">
        <v>104</v>
      </c>
      <c r="F175" s="74">
        <f t="shared" si="3"/>
        <v>100</v>
      </c>
      <c r="G175" s="66">
        <f>(E175-B175)/B175*100</f>
        <v>44.44444444444444</v>
      </c>
    </row>
    <row r="176" spans="1:7" ht="14.25">
      <c r="A176" s="111" t="s">
        <v>718</v>
      </c>
      <c r="B176" s="121">
        <v>49</v>
      </c>
      <c r="C176" s="120">
        <v>0</v>
      </c>
      <c r="D176" s="120">
        <v>71</v>
      </c>
      <c r="E176" s="120">
        <v>71</v>
      </c>
      <c r="F176" s="74">
        <f t="shared" si="3"/>
        <v>100</v>
      </c>
      <c r="G176" s="66">
        <f>(E176-B176)/B176*100</f>
        <v>44.89795918367347</v>
      </c>
    </row>
    <row r="177" spans="1:7" ht="14.25">
      <c r="A177" s="111" t="s">
        <v>719</v>
      </c>
      <c r="B177" s="121"/>
      <c r="C177" s="120">
        <v>0</v>
      </c>
      <c r="D177" s="120">
        <v>0</v>
      </c>
      <c r="E177" s="120">
        <v>0</v>
      </c>
      <c r="F177" s="74">
        <f t="shared" si="3"/>
      </c>
      <c r="G177" s="66"/>
    </row>
    <row r="178" spans="1:7" ht="14.25">
      <c r="A178" s="111" t="s">
        <v>809</v>
      </c>
      <c r="B178" s="121">
        <v>7</v>
      </c>
      <c r="C178" s="120">
        <v>0</v>
      </c>
      <c r="D178" s="120">
        <v>0</v>
      </c>
      <c r="E178" s="120">
        <v>0</v>
      </c>
      <c r="F178" s="74">
        <f t="shared" si="3"/>
      </c>
      <c r="G178" s="66">
        <f>(E178-B178)/B178*100</f>
        <v>-100</v>
      </c>
    </row>
    <row r="179" spans="1:7" ht="14.25">
      <c r="A179" s="111" t="s">
        <v>726</v>
      </c>
      <c r="B179" s="121"/>
      <c r="C179" s="120">
        <v>0</v>
      </c>
      <c r="D179" s="120">
        <v>0</v>
      </c>
      <c r="E179" s="120">
        <v>0</v>
      </c>
      <c r="F179" s="74">
        <f t="shared" si="3"/>
      </c>
      <c r="G179" s="66"/>
    </row>
    <row r="180" spans="1:7" ht="14.25">
      <c r="A180" s="111" t="s">
        <v>810</v>
      </c>
      <c r="B180" s="121">
        <v>49</v>
      </c>
      <c r="C180" s="120">
        <v>4</v>
      </c>
      <c r="D180" s="120">
        <v>748</v>
      </c>
      <c r="E180" s="120">
        <v>748</v>
      </c>
      <c r="F180" s="74">
        <f t="shared" si="3"/>
        <v>100</v>
      </c>
      <c r="G180" s="66">
        <f>(E180-B180)/B180*100</f>
        <v>1426.530612244898</v>
      </c>
    </row>
    <row r="181" spans="1:7" ht="14.25">
      <c r="A181" s="116" t="s">
        <v>166</v>
      </c>
      <c r="B181" s="120">
        <f>SUM(B182:B187)</f>
        <v>0</v>
      </c>
      <c r="C181" s="120">
        <f>SUM(C182:C187)</f>
        <v>3</v>
      </c>
      <c r="D181" s="120">
        <f>SUM(D182:D187)</f>
        <v>3</v>
      </c>
      <c r="E181" s="120">
        <f>SUM(E182:E187)</f>
        <v>3</v>
      </c>
      <c r="F181" s="74">
        <f t="shared" si="3"/>
        <v>100</v>
      </c>
      <c r="G181" s="66"/>
    </row>
    <row r="182" spans="1:7" ht="14.25">
      <c r="A182" s="111" t="s">
        <v>717</v>
      </c>
      <c r="B182" s="120"/>
      <c r="C182" s="120"/>
      <c r="D182" s="120">
        <v>0</v>
      </c>
      <c r="E182" s="120">
        <v>0</v>
      </c>
      <c r="F182" s="74">
        <f t="shared" si="3"/>
      </c>
      <c r="G182" s="66"/>
    </row>
    <row r="183" spans="1:7" ht="14.25">
      <c r="A183" s="111" t="s">
        <v>718</v>
      </c>
      <c r="B183" s="120"/>
      <c r="C183" s="120"/>
      <c r="D183" s="120">
        <v>0</v>
      </c>
      <c r="E183" s="120">
        <v>0</v>
      </c>
      <c r="F183" s="74">
        <f t="shared" si="3"/>
      </c>
      <c r="G183" s="66"/>
    </row>
    <row r="184" spans="1:7" ht="14.25">
      <c r="A184" s="111" t="s">
        <v>719</v>
      </c>
      <c r="B184" s="120"/>
      <c r="C184" s="120"/>
      <c r="D184" s="120">
        <v>0</v>
      </c>
      <c r="E184" s="120">
        <v>0</v>
      </c>
      <c r="F184" s="74">
        <f t="shared" si="3"/>
      </c>
      <c r="G184" s="66"/>
    </row>
    <row r="185" spans="1:7" ht="14.25">
      <c r="A185" s="111" t="s">
        <v>811</v>
      </c>
      <c r="B185" s="120"/>
      <c r="C185" s="120">
        <v>3</v>
      </c>
      <c r="D185" s="120">
        <v>3</v>
      </c>
      <c r="E185" s="120">
        <v>3</v>
      </c>
      <c r="F185" s="74">
        <f t="shared" si="3"/>
        <v>100</v>
      </c>
      <c r="G185" s="66"/>
    </row>
    <row r="186" spans="1:7" ht="14.25">
      <c r="A186" s="111" t="s">
        <v>726</v>
      </c>
      <c r="B186" s="120"/>
      <c r="C186" s="120"/>
      <c r="D186" s="120">
        <v>0</v>
      </c>
      <c r="E186" s="120">
        <v>0</v>
      </c>
      <c r="F186" s="74">
        <f t="shared" si="3"/>
      </c>
      <c r="G186" s="66"/>
    </row>
    <row r="187" spans="1:7" ht="14.25">
      <c r="A187" s="111" t="s">
        <v>812</v>
      </c>
      <c r="B187" s="120"/>
      <c r="C187" s="120"/>
      <c r="D187" s="120">
        <v>0</v>
      </c>
      <c r="E187" s="120">
        <v>0</v>
      </c>
      <c r="F187" s="74">
        <f t="shared" si="3"/>
      </c>
      <c r="G187" s="66"/>
    </row>
    <row r="188" spans="1:7" ht="14.25">
      <c r="A188" s="116" t="s">
        <v>167</v>
      </c>
      <c r="B188" s="120">
        <f>SUM(B189:B196)</f>
        <v>132</v>
      </c>
      <c r="C188" s="120">
        <f>SUM(C189:C196)</f>
        <v>85</v>
      </c>
      <c r="D188" s="120">
        <f>SUM(D189:D196)</f>
        <v>289</v>
      </c>
      <c r="E188" s="120">
        <f>SUM(E189:E196)</f>
        <v>289</v>
      </c>
      <c r="F188" s="74">
        <f t="shared" si="3"/>
        <v>100</v>
      </c>
      <c r="G188" s="66">
        <f>(E188-B188)/B188*100</f>
        <v>118.93939393939394</v>
      </c>
    </row>
    <row r="189" spans="1:7" ht="14.25">
      <c r="A189" s="111" t="s">
        <v>717</v>
      </c>
      <c r="B189" s="121">
        <v>34</v>
      </c>
      <c r="C189" s="120">
        <v>33</v>
      </c>
      <c r="D189" s="120">
        <v>38</v>
      </c>
      <c r="E189" s="120">
        <v>38</v>
      </c>
      <c r="F189" s="74">
        <f t="shared" si="3"/>
        <v>100</v>
      </c>
      <c r="G189" s="66">
        <f>(E189-B189)/B189*100</f>
        <v>11.76470588235294</v>
      </c>
    </row>
    <row r="190" spans="1:7" ht="14.25">
      <c r="A190" s="111" t="s">
        <v>718</v>
      </c>
      <c r="B190" s="121">
        <v>2</v>
      </c>
      <c r="C190" s="120">
        <v>0</v>
      </c>
      <c r="D190" s="120">
        <v>4</v>
      </c>
      <c r="E190" s="120">
        <v>4</v>
      </c>
      <c r="F190" s="74">
        <f t="shared" si="3"/>
        <v>100</v>
      </c>
      <c r="G190" s="66">
        <f>(E190-B190)/B190*100</f>
        <v>100</v>
      </c>
    </row>
    <row r="191" spans="1:7" ht="14.25">
      <c r="A191" s="111" t="s">
        <v>719</v>
      </c>
      <c r="B191" s="121"/>
      <c r="C191" s="120">
        <v>0</v>
      </c>
      <c r="D191" s="120">
        <v>0</v>
      </c>
      <c r="E191" s="120">
        <v>0</v>
      </c>
      <c r="F191" s="74">
        <f t="shared" si="3"/>
      </c>
      <c r="G191" s="66"/>
    </row>
    <row r="192" spans="1:7" ht="14.25">
      <c r="A192" s="111" t="s">
        <v>813</v>
      </c>
      <c r="B192" s="121"/>
      <c r="C192" s="120">
        <v>0</v>
      </c>
      <c r="D192" s="120">
        <v>0</v>
      </c>
      <c r="E192" s="120">
        <v>0</v>
      </c>
      <c r="F192" s="74">
        <f t="shared" si="3"/>
      </c>
      <c r="G192" s="66"/>
    </row>
    <row r="193" spans="1:7" ht="14.25">
      <c r="A193" s="111" t="s">
        <v>814</v>
      </c>
      <c r="B193" s="121">
        <v>1</v>
      </c>
      <c r="C193" s="120">
        <v>0</v>
      </c>
      <c r="D193" s="120">
        <v>0</v>
      </c>
      <c r="E193" s="120">
        <v>0</v>
      </c>
      <c r="F193" s="74">
        <f t="shared" si="3"/>
      </c>
      <c r="G193" s="66">
        <f>(E193-B193)/B193*100</f>
        <v>-100</v>
      </c>
    </row>
    <row r="194" spans="1:7" ht="14.25">
      <c r="A194" s="111" t="s">
        <v>815</v>
      </c>
      <c r="B194" s="121">
        <v>95</v>
      </c>
      <c r="C194" s="120">
        <v>52</v>
      </c>
      <c r="D194" s="120">
        <v>247</v>
      </c>
      <c r="E194" s="120">
        <v>247</v>
      </c>
      <c r="F194" s="74">
        <f t="shared" si="3"/>
        <v>100</v>
      </c>
      <c r="G194" s="66">
        <f>(E194-B194)/B194*100</f>
        <v>160</v>
      </c>
    </row>
    <row r="195" spans="1:7" ht="14.25">
      <c r="A195" s="111" t="s">
        <v>726</v>
      </c>
      <c r="B195" s="121"/>
      <c r="C195" s="120">
        <v>0</v>
      </c>
      <c r="D195" s="120">
        <v>0</v>
      </c>
      <c r="E195" s="120">
        <v>0</v>
      </c>
      <c r="F195" s="74">
        <f t="shared" si="3"/>
      </c>
      <c r="G195" s="66"/>
    </row>
    <row r="196" spans="1:7" ht="14.25">
      <c r="A196" s="111" t="s">
        <v>816</v>
      </c>
      <c r="B196" s="120"/>
      <c r="C196" s="120">
        <v>0</v>
      </c>
      <c r="D196" s="120">
        <v>0</v>
      </c>
      <c r="E196" s="120">
        <v>0</v>
      </c>
      <c r="F196" s="74">
        <f t="shared" si="3"/>
      </c>
      <c r="G196" s="66"/>
    </row>
    <row r="197" spans="1:7" ht="14.25">
      <c r="A197" s="116" t="s">
        <v>168</v>
      </c>
      <c r="B197" s="120">
        <f>SUM(B198:B202)</f>
        <v>98</v>
      </c>
      <c r="C197" s="120">
        <f>SUM(C198:C202)</f>
        <v>83</v>
      </c>
      <c r="D197" s="120">
        <f>SUM(D198:D202)</f>
        <v>241</v>
      </c>
      <c r="E197" s="120">
        <f>SUM(E198:E202)</f>
        <v>241</v>
      </c>
      <c r="F197" s="74">
        <f aca="true" t="shared" si="4" ref="F197:F260">IF(D197&lt;&gt;0,(E197/D197)*100,"")</f>
        <v>100</v>
      </c>
      <c r="G197" s="66">
        <f>(E197-B197)/B197*100</f>
        <v>145.91836734693877</v>
      </c>
    </row>
    <row r="198" spans="1:7" ht="14.25">
      <c r="A198" s="111" t="s">
        <v>717</v>
      </c>
      <c r="B198" s="121">
        <v>90</v>
      </c>
      <c r="C198" s="120">
        <v>80</v>
      </c>
      <c r="D198" s="120">
        <v>101</v>
      </c>
      <c r="E198" s="120">
        <v>101</v>
      </c>
      <c r="F198" s="74">
        <f t="shared" si="4"/>
        <v>100</v>
      </c>
      <c r="G198" s="66">
        <f>(E198-B198)/B198*100</f>
        <v>12.222222222222221</v>
      </c>
    </row>
    <row r="199" spans="1:7" ht="14.25">
      <c r="A199" s="111" t="s">
        <v>718</v>
      </c>
      <c r="B199" s="121">
        <v>8</v>
      </c>
      <c r="C199" s="120">
        <v>2</v>
      </c>
      <c r="D199" s="120">
        <v>3</v>
      </c>
      <c r="E199" s="120">
        <v>3</v>
      </c>
      <c r="F199" s="74">
        <f t="shared" si="4"/>
        <v>100</v>
      </c>
      <c r="G199" s="66">
        <f>(E199-B199)/B199*100</f>
        <v>-62.5</v>
      </c>
    </row>
    <row r="200" spans="1:7" ht="14.25">
      <c r="A200" s="111" t="s">
        <v>719</v>
      </c>
      <c r="B200" s="121"/>
      <c r="C200" s="120">
        <v>0</v>
      </c>
      <c r="D200" s="120">
        <v>0</v>
      </c>
      <c r="E200" s="120">
        <v>0</v>
      </c>
      <c r="F200" s="74">
        <f t="shared" si="4"/>
      </c>
      <c r="G200" s="66"/>
    </row>
    <row r="201" spans="1:7" ht="14.25">
      <c r="A201" s="111" t="s">
        <v>817</v>
      </c>
      <c r="B201" s="121"/>
      <c r="C201" s="120">
        <v>1</v>
      </c>
      <c r="D201" s="120">
        <v>137</v>
      </c>
      <c r="E201" s="120">
        <v>137</v>
      </c>
      <c r="F201" s="74">
        <f t="shared" si="4"/>
        <v>100</v>
      </c>
      <c r="G201" s="66"/>
    </row>
    <row r="202" spans="1:7" ht="14.25">
      <c r="A202" s="111" t="s">
        <v>818</v>
      </c>
      <c r="B202" s="120"/>
      <c r="C202" s="120">
        <v>0</v>
      </c>
      <c r="D202" s="120">
        <v>0</v>
      </c>
      <c r="E202" s="120">
        <v>0</v>
      </c>
      <c r="F202" s="74">
        <f t="shared" si="4"/>
      </c>
      <c r="G202" s="66"/>
    </row>
    <row r="203" spans="1:7" ht="14.25">
      <c r="A203" s="116" t="s">
        <v>169</v>
      </c>
      <c r="B203" s="120">
        <f>SUM(B204:B209)</f>
        <v>64</v>
      </c>
      <c r="C203" s="120">
        <f>SUM(C204:C209)</f>
        <v>53</v>
      </c>
      <c r="D203" s="120">
        <f>SUM(D204:D209)</f>
        <v>91</v>
      </c>
      <c r="E203" s="120">
        <f>SUM(E204:E209)</f>
        <v>91</v>
      </c>
      <c r="F203" s="74">
        <f t="shared" si="4"/>
        <v>100</v>
      </c>
      <c r="G203" s="66">
        <f>(E203-B203)/B203*100</f>
        <v>42.1875</v>
      </c>
    </row>
    <row r="204" spans="1:7" ht="14.25">
      <c r="A204" s="111" t="s">
        <v>717</v>
      </c>
      <c r="B204" s="121">
        <v>60</v>
      </c>
      <c r="C204" s="120">
        <v>53</v>
      </c>
      <c r="D204" s="120">
        <v>82</v>
      </c>
      <c r="E204" s="120">
        <v>82</v>
      </c>
      <c r="F204" s="74">
        <f t="shared" si="4"/>
        <v>100</v>
      </c>
      <c r="G204" s="66">
        <f>(E204-B204)/B204*100</f>
        <v>36.666666666666664</v>
      </c>
    </row>
    <row r="205" spans="1:7" ht="14.25">
      <c r="A205" s="111" t="s">
        <v>718</v>
      </c>
      <c r="B205" s="121">
        <v>4</v>
      </c>
      <c r="C205" s="120"/>
      <c r="D205" s="120">
        <v>9</v>
      </c>
      <c r="E205" s="120">
        <v>9</v>
      </c>
      <c r="F205" s="74">
        <f t="shared" si="4"/>
        <v>100</v>
      </c>
      <c r="G205" s="66">
        <f>(E205-B205)/B205*100</f>
        <v>125</v>
      </c>
    </row>
    <row r="206" spans="1:7" ht="14.25">
      <c r="A206" s="111" t="s">
        <v>719</v>
      </c>
      <c r="B206" s="120"/>
      <c r="C206" s="120"/>
      <c r="D206" s="120">
        <v>0</v>
      </c>
      <c r="E206" s="120">
        <v>0</v>
      </c>
      <c r="F206" s="74">
        <f t="shared" si="4"/>
      </c>
      <c r="G206" s="66"/>
    </row>
    <row r="207" spans="1:7" ht="14.25">
      <c r="A207" s="111" t="s">
        <v>730</v>
      </c>
      <c r="B207" s="120"/>
      <c r="C207" s="120"/>
      <c r="D207" s="120">
        <v>0</v>
      </c>
      <c r="E207" s="120">
        <v>0</v>
      </c>
      <c r="F207" s="74">
        <f t="shared" si="4"/>
      </c>
      <c r="G207" s="66"/>
    </row>
    <row r="208" spans="1:7" ht="14.25">
      <c r="A208" s="111" t="s">
        <v>726</v>
      </c>
      <c r="B208" s="120"/>
      <c r="C208" s="120"/>
      <c r="D208" s="120">
        <v>0</v>
      </c>
      <c r="E208" s="120">
        <v>0</v>
      </c>
      <c r="F208" s="74">
        <f t="shared" si="4"/>
      </c>
      <c r="G208" s="66"/>
    </row>
    <row r="209" spans="1:7" ht="14.25">
      <c r="A209" s="111" t="s">
        <v>819</v>
      </c>
      <c r="B209" s="120"/>
      <c r="C209" s="120"/>
      <c r="D209" s="120">
        <v>0</v>
      </c>
      <c r="E209" s="120">
        <v>0</v>
      </c>
      <c r="F209" s="74">
        <f t="shared" si="4"/>
      </c>
      <c r="G209" s="66"/>
    </row>
    <row r="210" spans="1:7" ht="14.25">
      <c r="A210" s="116" t="s">
        <v>170</v>
      </c>
      <c r="B210" s="120">
        <f>SUM(B211:B217)</f>
        <v>596</v>
      </c>
      <c r="C210" s="120">
        <f>SUM(C211:C217)</f>
        <v>317</v>
      </c>
      <c r="D210" s="120">
        <f>SUM(D211:D217)</f>
        <v>697</v>
      </c>
      <c r="E210" s="120">
        <f>SUM(E211:E217)</f>
        <v>697</v>
      </c>
      <c r="F210" s="74">
        <f t="shared" si="4"/>
        <v>100</v>
      </c>
      <c r="G210" s="66">
        <f>(E210-B210)/B210*100</f>
        <v>16.946308724832214</v>
      </c>
    </row>
    <row r="211" spans="1:7" ht="14.25">
      <c r="A211" s="111" t="s">
        <v>717</v>
      </c>
      <c r="B211" s="121">
        <v>233</v>
      </c>
      <c r="C211" s="120">
        <v>217</v>
      </c>
      <c r="D211" s="120">
        <v>253</v>
      </c>
      <c r="E211" s="120">
        <v>253</v>
      </c>
      <c r="F211" s="74">
        <f t="shared" si="4"/>
        <v>100</v>
      </c>
      <c r="G211" s="66">
        <f>(E211-B211)/B211*100</f>
        <v>8.583690987124463</v>
      </c>
    </row>
    <row r="212" spans="1:7" ht="14.25">
      <c r="A212" s="111" t="s">
        <v>718</v>
      </c>
      <c r="B212" s="121">
        <v>221</v>
      </c>
      <c r="C212" s="120">
        <v>100</v>
      </c>
      <c r="D212" s="120">
        <v>274</v>
      </c>
      <c r="E212" s="120">
        <v>274</v>
      </c>
      <c r="F212" s="74">
        <f t="shared" si="4"/>
        <v>100</v>
      </c>
      <c r="G212" s="66">
        <f>(E212-B212)/B212*100</f>
        <v>23.981900452488688</v>
      </c>
    </row>
    <row r="213" spans="1:7" ht="14.25">
      <c r="A213" s="111" t="s">
        <v>719</v>
      </c>
      <c r="B213" s="121"/>
      <c r="C213" s="120"/>
      <c r="D213" s="120">
        <v>0</v>
      </c>
      <c r="E213" s="120">
        <v>0</v>
      </c>
      <c r="F213" s="74">
        <f t="shared" si="4"/>
      </c>
      <c r="G213" s="66"/>
    </row>
    <row r="214" spans="1:7" ht="14.25">
      <c r="A214" s="111" t="s">
        <v>820</v>
      </c>
      <c r="B214" s="121"/>
      <c r="C214" s="120"/>
      <c r="D214" s="120">
        <v>0</v>
      </c>
      <c r="E214" s="120">
        <v>0</v>
      </c>
      <c r="F214" s="74">
        <f t="shared" si="4"/>
      </c>
      <c r="G214" s="66"/>
    </row>
    <row r="215" spans="1:7" ht="14.25">
      <c r="A215" s="111" t="s">
        <v>821</v>
      </c>
      <c r="B215" s="121"/>
      <c r="C215" s="120"/>
      <c r="D215" s="120">
        <v>0</v>
      </c>
      <c r="E215" s="120">
        <v>0</v>
      </c>
      <c r="F215" s="74">
        <f t="shared" si="4"/>
      </c>
      <c r="G215" s="66"/>
    </row>
    <row r="216" spans="1:7" ht="14.25">
      <c r="A216" s="111" t="s">
        <v>726</v>
      </c>
      <c r="B216" s="121"/>
      <c r="C216" s="120"/>
      <c r="D216" s="120">
        <v>0</v>
      </c>
      <c r="E216" s="120">
        <v>0</v>
      </c>
      <c r="F216" s="74">
        <f t="shared" si="4"/>
      </c>
      <c r="G216" s="66"/>
    </row>
    <row r="217" spans="1:7" ht="14.25">
      <c r="A217" s="111" t="s">
        <v>822</v>
      </c>
      <c r="B217" s="121">
        <v>142</v>
      </c>
      <c r="C217" s="120"/>
      <c r="D217" s="120">
        <v>170</v>
      </c>
      <c r="E217" s="120">
        <v>170</v>
      </c>
      <c r="F217" s="74">
        <f t="shared" si="4"/>
        <v>100</v>
      </c>
      <c r="G217" s="66">
        <f>(E217-B217)/B217*100</f>
        <v>19.718309859154928</v>
      </c>
    </row>
    <row r="218" spans="1:7" ht="14.25">
      <c r="A218" s="116" t="s">
        <v>171</v>
      </c>
      <c r="B218" s="120">
        <f>SUM(B219:B224)</f>
        <v>1025</v>
      </c>
      <c r="C218" s="120">
        <f>SUM(C219:C224)</f>
        <v>1017</v>
      </c>
      <c r="D218" s="120">
        <f>SUM(D219:D224)</f>
        <v>1193</v>
      </c>
      <c r="E218" s="120">
        <f>SUM(E219:E224)</f>
        <v>1193</v>
      </c>
      <c r="F218" s="74">
        <f t="shared" si="4"/>
        <v>100</v>
      </c>
      <c r="G218" s="66">
        <f>(E218-B218)/B218*100</f>
        <v>16.390243902439025</v>
      </c>
    </row>
    <row r="219" spans="1:7" ht="14.25">
      <c r="A219" s="111" t="s">
        <v>717</v>
      </c>
      <c r="B219" s="121">
        <v>884</v>
      </c>
      <c r="C219" s="120">
        <v>840</v>
      </c>
      <c r="D219" s="120">
        <v>964</v>
      </c>
      <c r="E219" s="120">
        <v>964</v>
      </c>
      <c r="F219" s="74">
        <f t="shared" si="4"/>
        <v>100</v>
      </c>
      <c r="G219" s="66">
        <f>(E219-B219)/B219*100</f>
        <v>9.049773755656108</v>
      </c>
    </row>
    <row r="220" spans="1:7" ht="14.25">
      <c r="A220" s="111" t="s">
        <v>718</v>
      </c>
      <c r="B220" s="121">
        <v>86</v>
      </c>
      <c r="C220" s="120">
        <v>112</v>
      </c>
      <c r="D220" s="120">
        <v>160</v>
      </c>
      <c r="E220" s="120">
        <v>160</v>
      </c>
      <c r="F220" s="74">
        <f t="shared" si="4"/>
        <v>100</v>
      </c>
      <c r="G220" s="66">
        <f>(E220-B220)/B220*100</f>
        <v>86.04651162790698</v>
      </c>
    </row>
    <row r="221" spans="1:7" ht="14.25">
      <c r="A221" s="111" t="s">
        <v>719</v>
      </c>
      <c r="B221" s="121"/>
      <c r="C221" s="120">
        <v>0</v>
      </c>
      <c r="D221" s="120">
        <v>0</v>
      </c>
      <c r="E221" s="120">
        <v>0</v>
      </c>
      <c r="F221" s="74">
        <f t="shared" si="4"/>
      </c>
      <c r="G221" s="66"/>
    </row>
    <row r="222" spans="1:7" ht="14.25">
      <c r="A222" s="111" t="s">
        <v>823</v>
      </c>
      <c r="B222" s="121"/>
      <c r="C222" s="120">
        <v>0</v>
      </c>
      <c r="D222" s="120">
        <v>1</v>
      </c>
      <c r="E222" s="120">
        <v>1</v>
      </c>
      <c r="F222" s="74">
        <f t="shared" si="4"/>
        <v>100</v>
      </c>
      <c r="G222" s="66"/>
    </row>
    <row r="223" spans="1:7" ht="14.25">
      <c r="A223" s="111" t="s">
        <v>726</v>
      </c>
      <c r="B223" s="121"/>
      <c r="C223" s="120">
        <v>0</v>
      </c>
      <c r="D223" s="120">
        <v>0</v>
      </c>
      <c r="E223" s="120">
        <v>0</v>
      </c>
      <c r="F223" s="74">
        <f t="shared" si="4"/>
      </c>
      <c r="G223" s="66"/>
    </row>
    <row r="224" spans="1:7" ht="14.25">
      <c r="A224" s="111" t="s">
        <v>824</v>
      </c>
      <c r="B224" s="121">
        <v>55</v>
      </c>
      <c r="C224" s="120">
        <v>65</v>
      </c>
      <c r="D224" s="120">
        <v>68</v>
      </c>
      <c r="E224" s="120">
        <v>68</v>
      </c>
      <c r="F224" s="74">
        <f t="shared" si="4"/>
        <v>100</v>
      </c>
      <c r="G224" s="66">
        <f>(E224-B224)/B224*100</f>
        <v>23.636363636363637</v>
      </c>
    </row>
    <row r="225" spans="1:7" ht="14.25">
      <c r="A225" s="116" t="s">
        <v>172</v>
      </c>
      <c r="B225" s="120">
        <f>SUM(B226:B230)</f>
        <v>846</v>
      </c>
      <c r="C225" s="120">
        <f>SUM(C226:C230)</f>
        <v>534</v>
      </c>
      <c r="D225" s="120">
        <f>SUM(D226:D230)</f>
        <v>1436</v>
      </c>
      <c r="E225" s="120">
        <f>SUM(E226:E230)</f>
        <v>1436</v>
      </c>
      <c r="F225" s="74">
        <f t="shared" si="4"/>
        <v>100</v>
      </c>
      <c r="G225" s="66">
        <f>(E225-B225)/B225*100</f>
        <v>69.73995271867612</v>
      </c>
    </row>
    <row r="226" spans="1:7" ht="14.25">
      <c r="A226" s="111" t="s">
        <v>717</v>
      </c>
      <c r="B226" s="121">
        <v>151</v>
      </c>
      <c r="C226" s="120">
        <v>132</v>
      </c>
      <c r="D226" s="120">
        <v>190</v>
      </c>
      <c r="E226" s="120">
        <v>190</v>
      </c>
      <c r="F226" s="74">
        <f t="shared" si="4"/>
        <v>100</v>
      </c>
      <c r="G226" s="66">
        <f>(E226-B226)/B226*100</f>
        <v>25.82781456953642</v>
      </c>
    </row>
    <row r="227" spans="1:7" ht="14.25">
      <c r="A227" s="111" t="s">
        <v>718</v>
      </c>
      <c r="B227" s="121">
        <v>580</v>
      </c>
      <c r="C227" s="120">
        <v>55</v>
      </c>
      <c r="D227" s="120">
        <v>775</v>
      </c>
      <c r="E227" s="120">
        <v>775</v>
      </c>
      <c r="F227" s="74">
        <f t="shared" si="4"/>
        <v>100</v>
      </c>
      <c r="G227" s="66">
        <f>(E227-B227)/B227*100</f>
        <v>33.62068965517241</v>
      </c>
    </row>
    <row r="228" spans="1:7" ht="14.25">
      <c r="A228" s="111" t="s">
        <v>719</v>
      </c>
      <c r="B228" s="121"/>
      <c r="C228" s="120">
        <v>0</v>
      </c>
      <c r="D228" s="120">
        <v>0</v>
      </c>
      <c r="E228" s="120">
        <v>0</v>
      </c>
      <c r="F228" s="74">
        <f t="shared" si="4"/>
      </c>
      <c r="G228" s="66"/>
    </row>
    <row r="229" spans="1:7" ht="14.25">
      <c r="A229" s="111" t="s">
        <v>726</v>
      </c>
      <c r="B229" s="121"/>
      <c r="C229" s="120">
        <v>0</v>
      </c>
      <c r="D229" s="120">
        <v>0</v>
      </c>
      <c r="E229" s="120">
        <v>0</v>
      </c>
      <c r="F229" s="74">
        <f t="shared" si="4"/>
      </c>
      <c r="G229" s="66"/>
    </row>
    <row r="230" spans="1:7" ht="14.25">
      <c r="A230" s="111" t="s">
        <v>825</v>
      </c>
      <c r="B230" s="121">
        <v>115</v>
      </c>
      <c r="C230" s="120">
        <v>347</v>
      </c>
      <c r="D230" s="120">
        <v>471</v>
      </c>
      <c r="E230" s="120">
        <v>471</v>
      </c>
      <c r="F230" s="74">
        <f t="shared" si="4"/>
        <v>100</v>
      </c>
      <c r="G230" s="66">
        <f>(E230-B230)/B230*100</f>
        <v>309.5652173913043</v>
      </c>
    </row>
    <row r="231" spans="1:7" ht="14.25">
      <c r="A231" s="116" t="s">
        <v>173</v>
      </c>
      <c r="B231" s="120">
        <f>SUM(B232:B236)</f>
        <v>171</v>
      </c>
      <c r="C231" s="120">
        <f>SUM(C232:C236)</f>
        <v>106</v>
      </c>
      <c r="D231" s="120">
        <f>SUM(D232:D236)</f>
        <v>255</v>
      </c>
      <c r="E231" s="120">
        <f>SUM(E232:E236)</f>
        <v>255</v>
      </c>
      <c r="F231" s="74">
        <f t="shared" si="4"/>
        <v>100</v>
      </c>
      <c r="G231" s="66">
        <f>(E231-B231)/B231*100</f>
        <v>49.122807017543856</v>
      </c>
    </row>
    <row r="232" spans="1:7" ht="14.25">
      <c r="A232" s="111" t="s">
        <v>717</v>
      </c>
      <c r="B232" s="121">
        <v>71</v>
      </c>
      <c r="C232" s="120">
        <v>71</v>
      </c>
      <c r="D232" s="120">
        <v>127</v>
      </c>
      <c r="E232" s="120">
        <v>127</v>
      </c>
      <c r="F232" s="74">
        <f t="shared" si="4"/>
        <v>100</v>
      </c>
      <c r="G232" s="66">
        <f>(E232-B232)/B232*100</f>
        <v>78.87323943661971</v>
      </c>
    </row>
    <row r="233" spans="1:7" ht="14.25">
      <c r="A233" s="111" t="s">
        <v>718</v>
      </c>
      <c r="B233" s="121">
        <v>87</v>
      </c>
      <c r="C233" s="120">
        <v>26</v>
      </c>
      <c r="D233" s="120">
        <v>119</v>
      </c>
      <c r="E233" s="120">
        <v>119</v>
      </c>
      <c r="F233" s="74">
        <f t="shared" si="4"/>
        <v>100</v>
      </c>
      <c r="G233" s="66">
        <f>(E233-B233)/B233*100</f>
        <v>36.7816091954023</v>
      </c>
    </row>
    <row r="234" spans="1:7" ht="14.25">
      <c r="A234" s="111" t="s">
        <v>719</v>
      </c>
      <c r="B234" s="121"/>
      <c r="C234" s="120">
        <v>0</v>
      </c>
      <c r="D234" s="120">
        <v>0</v>
      </c>
      <c r="E234" s="120">
        <v>0</v>
      </c>
      <c r="F234" s="74">
        <f t="shared" si="4"/>
      </c>
      <c r="G234" s="66"/>
    </row>
    <row r="235" spans="1:7" ht="14.25">
      <c r="A235" s="111" t="s">
        <v>726</v>
      </c>
      <c r="B235" s="121">
        <v>13</v>
      </c>
      <c r="C235" s="120">
        <v>0</v>
      </c>
      <c r="D235" s="120">
        <v>9</v>
      </c>
      <c r="E235" s="120">
        <v>9</v>
      </c>
      <c r="F235" s="74">
        <f t="shared" si="4"/>
        <v>100</v>
      </c>
      <c r="G235" s="66">
        <f>(E235-B235)/B235*100</f>
        <v>-30.76923076923077</v>
      </c>
    </row>
    <row r="236" spans="1:7" ht="14.25">
      <c r="A236" s="111" t="s">
        <v>826</v>
      </c>
      <c r="B236" s="121"/>
      <c r="C236" s="120">
        <v>9</v>
      </c>
      <c r="D236" s="120">
        <v>0</v>
      </c>
      <c r="E236" s="120">
        <v>0</v>
      </c>
      <c r="F236" s="74">
        <f t="shared" si="4"/>
      </c>
      <c r="G236" s="66"/>
    </row>
    <row r="237" spans="1:7" ht="14.25">
      <c r="A237" s="116" t="s">
        <v>174</v>
      </c>
      <c r="B237" s="120">
        <f>SUM(B238:B242)</f>
        <v>86</v>
      </c>
      <c r="C237" s="120">
        <f>SUM(C238:C242)</f>
        <v>97</v>
      </c>
      <c r="D237" s="120">
        <f>SUM(D238:D242)</f>
        <v>124</v>
      </c>
      <c r="E237" s="120">
        <f>SUM(E238:E242)</f>
        <v>124</v>
      </c>
      <c r="F237" s="74">
        <f t="shared" si="4"/>
        <v>100</v>
      </c>
      <c r="G237" s="66">
        <f>(E237-B237)/B237*100</f>
        <v>44.18604651162791</v>
      </c>
    </row>
    <row r="238" spans="1:7" ht="14.25">
      <c r="A238" s="111" t="s">
        <v>717</v>
      </c>
      <c r="B238" s="121">
        <v>71</v>
      </c>
      <c r="C238" s="120">
        <v>82</v>
      </c>
      <c r="D238" s="120">
        <v>102</v>
      </c>
      <c r="E238" s="120">
        <v>102</v>
      </c>
      <c r="F238" s="74">
        <f t="shared" si="4"/>
        <v>100</v>
      </c>
      <c r="G238" s="66">
        <f>(E238-B238)/B238*100</f>
        <v>43.66197183098591</v>
      </c>
    </row>
    <row r="239" spans="1:7" ht="14.25">
      <c r="A239" s="111" t="s">
        <v>718</v>
      </c>
      <c r="B239" s="121">
        <v>15</v>
      </c>
      <c r="C239" s="120">
        <v>15</v>
      </c>
      <c r="D239" s="120">
        <v>22</v>
      </c>
      <c r="E239" s="120">
        <v>22</v>
      </c>
      <c r="F239" s="74">
        <f t="shared" si="4"/>
        <v>100</v>
      </c>
      <c r="G239" s="66">
        <f>(E239-B239)/B239*100</f>
        <v>46.666666666666664</v>
      </c>
    </row>
    <row r="240" spans="1:7" ht="14.25">
      <c r="A240" s="111" t="s">
        <v>719</v>
      </c>
      <c r="B240" s="121"/>
      <c r="C240" s="120"/>
      <c r="D240" s="120">
        <v>0</v>
      </c>
      <c r="E240" s="120">
        <v>0</v>
      </c>
      <c r="F240" s="74">
        <f t="shared" si="4"/>
      </c>
      <c r="G240" s="66"/>
    </row>
    <row r="241" spans="1:7" ht="14.25">
      <c r="A241" s="111" t="s">
        <v>726</v>
      </c>
      <c r="B241" s="120"/>
      <c r="C241" s="120"/>
      <c r="D241" s="120">
        <v>0</v>
      </c>
      <c r="E241" s="120">
        <v>0</v>
      </c>
      <c r="F241" s="74">
        <f t="shared" si="4"/>
      </c>
      <c r="G241" s="66"/>
    </row>
    <row r="242" spans="1:7" ht="14.25">
      <c r="A242" s="111" t="s">
        <v>827</v>
      </c>
      <c r="B242" s="120"/>
      <c r="C242" s="120"/>
      <c r="D242" s="120">
        <v>0</v>
      </c>
      <c r="E242" s="120">
        <v>0</v>
      </c>
      <c r="F242" s="74">
        <f t="shared" si="4"/>
      </c>
      <c r="G242" s="66"/>
    </row>
    <row r="243" spans="1:7" ht="14.25">
      <c r="A243" s="116" t="s">
        <v>175</v>
      </c>
      <c r="B243" s="120">
        <f>SUM(B244:B248)</f>
        <v>0</v>
      </c>
      <c r="C243" s="120">
        <f>SUM(C244:C248)</f>
        <v>0</v>
      </c>
      <c r="D243" s="120">
        <f>SUM(D244:D248)</f>
        <v>0</v>
      </c>
      <c r="E243" s="120">
        <f>SUM(E244:E248)</f>
        <v>0</v>
      </c>
      <c r="F243" s="74">
        <f t="shared" si="4"/>
      </c>
      <c r="G243" s="66"/>
    </row>
    <row r="244" spans="1:7" ht="14.25">
      <c r="A244" s="111" t="s">
        <v>717</v>
      </c>
      <c r="B244" s="120"/>
      <c r="C244" s="120"/>
      <c r="D244" s="120">
        <v>0</v>
      </c>
      <c r="E244" s="120">
        <v>0</v>
      </c>
      <c r="F244" s="74">
        <f t="shared" si="4"/>
      </c>
      <c r="G244" s="66"/>
    </row>
    <row r="245" spans="1:7" ht="14.25">
      <c r="A245" s="111" t="s">
        <v>718</v>
      </c>
      <c r="B245" s="120"/>
      <c r="C245" s="120"/>
      <c r="D245" s="120">
        <v>0</v>
      </c>
      <c r="E245" s="120">
        <v>0</v>
      </c>
      <c r="F245" s="74">
        <f t="shared" si="4"/>
      </c>
      <c r="G245" s="66"/>
    </row>
    <row r="246" spans="1:7" ht="14.25">
      <c r="A246" s="111" t="s">
        <v>719</v>
      </c>
      <c r="B246" s="120"/>
      <c r="C246" s="120"/>
      <c r="D246" s="120">
        <v>0</v>
      </c>
      <c r="E246" s="120">
        <v>0</v>
      </c>
      <c r="F246" s="74">
        <f t="shared" si="4"/>
      </c>
      <c r="G246" s="66"/>
    </row>
    <row r="247" spans="1:7" ht="14.25">
      <c r="A247" s="111" t="s">
        <v>726</v>
      </c>
      <c r="B247" s="120"/>
      <c r="C247" s="120"/>
      <c r="D247" s="120">
        <v>0</v>
      </c>
      <c r="E247" s="120">
        <v>0</v>
      </c>
      <c r="F247" s="74">
        <f t="shared" si="4"/>
      </c>
      <c r="G247" s="66"/>
    </row>
    <row r="248" spans="1:7" ht="14.25">
      <c r="A248" s="111" t="s">
        <v>828</v>
      </c>
      <c r="B248" s="120"/>
      <c r="C248" s="120"/>
      <c r="D248" s="120">
        <v>0</v>
      </c>
      <c r="E248" s="120">
        <v>0</v>
      </c>
      <c r="F248" s="74">
        <f t="shared" si="4"/>
      </c>
      <c r="G248" s="66"/>
    </row>
    <row r="249" spans="1:7" ht="14.25">
      <c r="A249" s="116" t="s">
        <v>829</v>
      </c>
      <c r="B249" s="120">
        <f>SUM(B250:B254)</f>
        <v>840</v>
      </c>
      <c r="C249" s="120">
        <f>SUM(C250:C254)</f>
        <v>893</v>
      </c>
      <c r="D249" s="120">
        <f>SUM(D250:D254)</f>
        <v>1152</v>
      </c>
      <c r="E249" s="120">
        <f>SUM(E250:E254)</f>
        <v>1152</v>
      </c>
      <c r="F249" s="74">
        <f t="shared" si="4"/>
        <v>100</v>
      </c>
      <c r="G249" s="66">
        <f>(E249-B249)/B249*100</f>
        <v>37.142857142857146</v>
      </c>
    </row>
    <row r="250" spans="1:7" ht="14.25">
      <c r="A250" s="111" t="s">
        <v>717</v>
      </c>
      <c r="B250" s="121">
        <v>456</v>
      </c>
      <c r="C250" s="120">
        <v>450</v>
      </c>
      <c r="D250" s="120">
        <v>586</v>
      </c>
      <c r="E250" s="120">
        <v>586</v>
      </c>
      <c r="F250" s="74">
        <f t="shared" si="4"/>
        <v>100</v>
      </c>
      <c r="G250" s="66">
        <f>(E250-B250)/B250*100</f>
        <v>28.50877192982456</v>
      </c>
    </row>
    <row r="251" spans="1:7" ht="14.25">
      <c r="A251" s="111" t="s">
        <v>718</v>
      </c>
      <c r="B251" s="121">
        <v>384</v>
      </c>
      <c r="C251" s="120">
        <v>441</v>
      </c>
      <c r="D251" s="120">
        <v>553</v>
      </c>
      <c r="E251" s="120">
        <v>553</v>
      </c>
      <c r="F251" s="74">
        <f t="shared" si="4"/>
        <v>100</v>
      </c>
      <c r="G251" s="66">
        <f>(E251-B251)/B251*100</f>
        <v>44.01041666666667</v>
      </c>
    </row>
    <row r="252" spans="1:7" ht="14.25">
      <c r="A252" s="111" t="s">
        <v>719</v>
      </c>
      <c r="B252" s="120"/>
      <c r="C252" s="120">
        <v>0</v>
      </c>
      <c r="D252" s="120">
        <v>0</v>
      </c>
      <c r="E252" s="120">
        <v>0</v>
      </c>
      <c r="F252" s="74">
        <f t="shared" si="4"/>
      </c>
      <c r="G252" s="66"/>
    </row>
    <row r="253" spans="1:7" ht="14.25">
      <c r="A253" s="111" t="s">
        <v>726</v>
      </c>
      <c r="B253" s="120"/>
      <c r="C253" s="120">
        <v>0</v>
      </c>
      <c r="D253" s="120">
        <v>11</v>
      </c>
      <c r="E253" s="120">
        <v>11</v>
      </c>
      <c r="F253" s="74">
        <f t="shared" si="4"/>
        <v>100</v>
      </c>
      <c r="G253" s="66"/>
    </row>
    <row r="254" spans="1:7" ht="14.25">
      <c r="A254" s="111" t="s">
        <v>830</v>
      </c>
      <c r="B254" s="120"/>
      <c r="C254" s="120">
        <v>2</v>
      </c>
      <c r="D254" s="120">
        <v>2</v>
      </c>
      <c r="E254" s="120">
        <v>2</v>
      </c>
      <c r="F254" s="74">
        <f t="shared" si="4"/>
        <v>100</v>
      </c>
      <c r="G254" s="66"/>
    </row>
    <row r="255" spans="1:7" ht="14.25">
      <c r="A255" s="116" t="s">
        <v>831</v>
      </c>
      <c r="B255" s="120">
        <f>SUM(B256:B257)</f>
        <v>5965</v>
      </c>
      <c r="C255" s="120">
        <f>SUM(C256:C257)</f>
        <v>14</v>
      </c>
      <c r="D255" s="120">
        <f>SUM(D256:D257)</f>
        <v>6298</v>
      </c>
      <c r="E255" s="120">
        <f>SUM(E256:E257)</f>
        <v>6298</v>
      </c>
      <c r="F255" s="74">
        <f t="shared" si="4"/>
        <v>100</v>
      </c>
      <c r="G255" s="66">
        <f>(E255-B255)/B255*100</f>
        <v>5.5825649622799665</v>
      </c>
    </row>
    <row r="256" spans="1:7" ht="14.25">
      <c r="A256" s="111" t="s">
        <v>832</v>
      </c>
      <c r="B256" s="120"/>
      <c r="C256" s="120"/>
      <c r="D256" s="120">
        <v>0</v>
      </c>
      <c r="E256" s="120">
        <v>0</v>
      </c>
      <c r="F256" s="74">
        <f t="shared" si="4"/>
      </c>
      <c r="G256" s="66"/>
    </row>
    <row r="257" spans="1:7" ht="14.25">
      <c r="A257" s="111" t="s">
        <v>833</v>
      </c>
      <c r="B257" s="121">
        <v>5965</v>
      </c>
      <c r="C257" s="120">
        <v>14</v>
      </c>
      <c r="D257" s="120">
        <v>6298</v>
      </c>
      <c r="E257" s="120">
        <v>6298</v>
      </c>
      <c r="F257" s="74">
        <f t="shared" si="4"/>
        <v>100</v>
      </c>
      <c r="G257" s="66">
        <f>(E257-B257)/B257*100</f>
        <v>5.5825649622799665</v>
      </c>
    </row>
    <row r="258" spans="1:7" ht="14.25">
      <c r="A258" s="116" t="s">
        <v>176</v>
      </c>
      <c r="B258" s="120">
        <f>SUM(B259,B266,B269,B276,B282,B286,B288,B293)</f>
        <v>0</v>
      </c>
      <c r="C258" s="120">
        <f>SUM(C259,C266,C269,C276,C282,C286,C288,C293)</f>
        <v>0</v>
      </c>
      <c r="D258" s="120">
        <f>SUM(D259,D266,D269,D276,D282,D286,D288,D293)</f>
        <v>0</v>
      </c>
      <c r="E258" s="120">
        <f>SUM(E259,E266,E269,E276,E282,E286,E288,E293)</f>
        <v>0</v>
      </c>
      <c r="F258" s="74">
        <f t="shared" si="4"/>
      </c>
      <c r="G258" s="66"/>
    </row>
    <row r="259" spans="1:7" ht="14.25">
      <c r="A259" s="116" t="s">
        <v>177</v>
      </c>
      <c r="B259" s="120">
        <f>SUM(B260:B265)</f>
        <v>0</v>
      </c>
      <c r="C259" s="120">
        <f>SUM(C260:C265)</f>
        <v>0</v>
      </c>
      <c r="D259" s="120">
        <f>SUM(D260:D265)</f>
        <v>0</v>
      </c>
      <c r="E259" s="120">
        <f>SUM(E260:E265)</f>
        <v>0</v>
      </c>
      <c r="F259" s="74">
        <f t="shared" si="4"/>
      </c>
      <c r="G259" s="66"/>
    </row>
    <row r="260" spans="1:7" ht="14.25">
      <c r="A260" s="111" t="s">
        <v>717</v>
      </c>
      <c r="B260" s="120"/>
      <c r="C260" s="120"/>
      <c r="D260" s="120"/>
      <c r="E260" s="120">
        <v>0</v>
      </c>
      <c r="F260" s="74">
        <f t="shared" si="4"/>
      </c>
      <c r="G260" s="66"/>
    </row>
    <row r="261" spans="1:7" ht="14.25">
      <c r="A261" s="111" t="s">
        <v>718</v>
      </c>
      <c r="B261" s="120"/>
      <c r="C261" s="120"/>
      <c r="D261" s="120"/>
      <c r="E261" s="120">
        <v>0</v>
      </c>
      <c r="F261" s="74">
        <f aca="true" t="shared" si="5" ref="F261:F324">IF(D261&lt;&gt;0,(E261/D261)*100,"")</f>
      </c>
      <c r="G261" s="66"/>
    </row>
    <row r="262" spans="1:7" ht="14.25">
      <c r="A262" s="111" t="s">
        <v>719</v>
      </c>
      <c r="B262" s="120"/>
      <c r="C262" s="120"/>
      <c r="D262" s="120"/>
      <c r="E262" s="120">
        <v>0</v>
      </c>
      <c r="F262" s="74">
        <f t="shared" si="5"/>
      </c>
      <c r="G262" s="66"/>
    </row>
    <row r="263" spans="1:7" ht="14.25">
      <c r="A263" s="111" t="s">
        <v>823</v>
      </c>
      <c r="B263" s="120"/>
      <c r="C263" s="120"/>
      <c r="D263" s="120"/>
      <c r="E263" s="120">
        <v>0</v>
      </c>
      <c r="F263" s="74">
        <f t="shared" si="5"/>
      </c>
      <c r="G263" s="66"/>
    </row>
    <row r="264" spans="1:7" ht="14.25">
      <c r="A264" s="111" t="s">
        <v>726</v>
      </c>
      <c r="B264" s="120"/>
      <c r="C264" s="120"/>
      <c r="D264" s="120"/>
      <c r="E264" s="120">
        <v>0</v>
      </c>
      <c r="F264" s="74">
        <f t="shared" si="5"/>
      </c>
      <c r="G264" s="66"/>
    </row>
    <row r="265" spans="1:7" ht="14.25">
      <c r="A265" s="111" t="s">
        <v>834</v>
      </c>
      <c r="B265" s="120"/>
      <c r="C265" s="120"/>
      <c r="D265" s="120"/>
      <c r="E265" s="120">
        <v>0</v>
      </c>
      <c r="F265" s="74">
        <f t="shared" si="5"/>
      </c>
      <c r="G265" s="66"/>
    </row>
    <row r="266" spans="1:7" ht="14.25">
      <c r="A266" s="116" t="s">
        <v>178</v>
      </c>
      <c r="B266" s="120">
        <f>SUM(B267:B268)</f>
        <v>0</v>
      </c>
      <c r="C266" s="120">
        <f>SUM(C267:C268)</f>
        <v>0</v>
      </c>
      <c r="D266" s="120">
        <f>SUM(D267:D268)</f>
        <v>0</v>
      </c>
      <c r="E266" s="120">
        <f>SUM(E267:E268)</f>
        <v>0</v>
      </c>
      <c r="F266" s="74">
        <f t="shared" si="5"/>
      </c>
      <c r="G266" s="66"/>
    </row>
    <row r="267" spans="1:7" ht="14.25">
      <c r="A267" s="111" t="s">
        <v>835</v>
      </c>
      <c r="B267" s="120"/>
      <c r="C267" s="120"/>
      <c r="D267" s="120"/>
      <c r="E267" s="120">
        <v>0</v>
      </c>
      <c r="F267" s="74">
        <f t="shared" si="5"/>
      </c>
      <c r="G267" s="66"/>
    </row>
    <row r="268" spans="1:7" ht="14.25">
      <c r="A268" s="111" t="s">
        <v>836</v>
      </c>
      <c r="B268" s="120"/>
      <c r="C268" s="120"/>
      <c r="D268" s="120"/>
      <c r="E268" s="120">
        <v>0</v>
      </c>
      <c r="F268" s="74">
        <f t="shared" si="5"/>
      </c>
      <c r="G268" s="66"/>
    </row>
    <row r="269" spans="1:7" ht="14.25">
      <c r="A269" s="116" t="s">
        <v>179</v>
      </c>
      <c r="B269" s="120">
        <f>SUM(B270:B275)</f>
        <v>0</v>
      </c>
      <c r="C269" s="120">
        <f>SUM(C270:C275)</f>
        <v>0</v>
      </c>
      <c r="D269" s="120">
        <f>SUM(D270:D275)</f>
        <v>0</v>
      </c>
      <c r="E269" s="120">
        <f>SUM(E270:E275)</f>
        <v>0</v>
      </c>
      <c r="F269" s="74">
        <f t="shared" si="5"/>
      </c>
      <c r="G269" s="66"/>
    </row>
    <row r="270" spans="1:7" ht="14.25">
      <c r="A270" s="111" t="s">
        <v>837</v>
      </c>
      <c r="B270" s="120"/>
      <c r="C270" s="120"/>
      <c r="D270" s="120"/>
      <c r="E270" s="120">
        <v>0</v>
      </c>
      <c r="F270" s="74">
        <f t="shared" si="5"/>
      </c>
      <c r="G270" s="66"/>
    </row>
    <row r="271" spans="1:7" ht="14.25">
      <c r="A271" s="111" t="s">
        <v>838</v>
      </c>
      <c r="B271" s="120"/>
      <c r="C271" s="120"/>
      <c r="D271" s="120"/>
      <c r="E271" s="120">
        <v>0</v>
      </c>
      <c r="F271" s="74">
        <f t="shared" si="5"/>
      </c>
      <c r="G271" s="66"/>
    </row>
    <row r="272" spans="1:7" ht="14.25">
      <c r="A272" s="111" t="s">
        <v>839</v>
      </c>
      <c r="B272" s="120"/>
      <c r="C272" s="120"/>
      <c r="D272" s="120"/>
      <c r="E272" s="120">
        <v>0</v>
      </c>
      <c r="F272" s="74">
        <f t="shared" si="5"/>
      </c>
      <c r="G272" s="66"/>
    </row>
    <row r="273" spans="1:7" ht="14.25">
      <c r="A273" s="111" t="s">
        <v>840</v>
      </c>
      <c r="B273" s="120"/>
      <c r="C273" s="120"/>
      <c r="D273" s="120"/>
      <c r="E273" s="120">
        <v>0</v>
      </c>
      <c r="F273" s="74">
        <f t="shared" si="5"/>
      </c>
      <c r="G273" s="66"/>
    </row>
    <row r="274" spans="1:7" ht="14.25">
      <c r="A274" s="111" t="s">
        <v>841</v>
      </c>
      <c r="B274" s="120"/>
      <c r="C274" s="120"/>
      <c r="D274" s="120"/>
      <c r="E274" s="120">
        <v>0</v>
      </c>
      <c r="F274" s="74">
        <f t="shared" si="5"/>
      </c>
      <c r="G274" s="66"/>
    </row>
    <row r="275" spans="1:7" ht="14.25">
      <c r="A275" s="111" t="s">
        <v>842</v>
      </c>
      <c r="B275" s="120"/>
      <c r="C275" s="120"/>
      <c r="D275" s="120"/>
      <c r="E275" s="120">
        <v>0</v>
      </c>
      <c r="F275" s="74">
        <f t="shared" si="5"/>
      </c>
      <c r="G275" s="66"/>
    </row>
    <row r="276" spans="1:7" ht="14.25">
      <c r="A276" s="116" t="s">
        <v>180</v>
      </c>
      <c r="B276" s="120">
        <f>SUM(B277:B281)</f>
        <v>0</v>
      </c>
      <c r="C276" s="120">
        <f>SUM(C277:C281)</f>
        <v>0</v>
      </c>
      <c r="D276" s="120">
        <f>SUM(D277:D281)</f>
        <v>0</v>
      </c>
      <c r="E276" s="120">
        <f>SUM(E277:E281)</f>
        <v>0</v>
      </c>
      <c r="F276" s="74">
        <f t="shared" si="5"/>
      </c>
      <c r="G276" s="66"/>
    </row>
    <row r="277" spans="1:7" ht="14.25">
      <c r="A277" s="111" t="s">
        <v>843</v>
      </c>
      <c r="B277" s="120"/>
      <c r="C277" s="120"/>
      <c r="D277" s="120"/>
      <c r="E277" s="120">
        <v>0</v>
      </c>
      <c r="F277" s="74">
        <f t="shared" si="5"/>
      </c>
      <c r="G277" s="66"/>
    </row>
    <row r="278" spans="1:7" ht="14.25">
      <c r="A278" s="111" t="s">
        <v>844</v>
      </c>
      <c r="B278" s="120"/>
      <c r="C278" s="120"/>
      <c r="D278" s="120"/>
      <c r="E278" s="120">
        <v>0</v>
      </c>
      <c r="F278" s="74">
        <f t="shared" si="5"/>
      </c>
      <c r="G278" s="66"/>
    </row>
    <row r="279" spans="1:7" ht="14.25">
      <c r="A279" s="111" t="s">
        <v>845</v>
      </c>
      <c r="B279" s="120"/>
      <c r="C279" s="120"/>
      <c r="D279" s="120"/>
      <c r="E279" s="120">
        <v>0</v>
      </c>
      <c r="F279" s="74">
        <f t="shared" si="5"/>
      </c>
      <c r="G279" s="66"/>
    </row>
    <row r="280" spans="1:7" ht="14.25">
      <c r="A280" s="111" t="s">
        <v>846</v>
      </c>
      <c r="B280" s="120"/>
      <c r="C280" s="120"/>
      <c r="D280" s="120"/>
      <c r="E280" s="120">
        <v>0</v>
      </c>
      <c r="F280" s="74">
        <f t="shared" si="5"/>
      </c>
      <c r="G280" s="66"/>
    </row>
    <row r="281" spans="1:7" ht="14.25">
      <c r="A281" s="111" t="s">
        <v>847</v>
      </c>
      <c r="B281" s="120"/>
      <c r="C281" s="120"/>
      <c r="D281" s="120"/>
      <c r="E281" s="120">
        <v>0</v>
      </c>
      <c r="F281" s="74">
        <f t="shared" si="5"/>
      </c>
      <c r="G281" s="66"/>
    </row>
    <row r="282" spans="1:7" ht="14.25">
      <c r="A282" s="116" t="s">
        <v>181</v>
      </c>
      <c r="B282" s="120">
        <f>SUM(B283:B285)</f>
        <v>0</v>
      </c>
      <c r="C282" s="120">
        <f>SUM(C283:C285)</f>
        <v>0</v>
      </c>
      <c r="D282" s="120">
        <f>SUM(D283:D285)</f>
        <v>0</v>
      </c>
      <c r="E282" s="120">
        <f>SUM(E283:E285)</f>
        <v>0</v>
      </c>
      <c r="F282" s="74">
        <f t="shared" si="5"/>
      </c>
      <c r="G282" s="66"/>
    </row>
    <row r="283" spans="1:7" ht="14.25">
      <c r="A283" s="111" t="s">
        <v>848</v>
      </c>
      <c r="B283" s="120"/>
      <c r="C283" s="120"/>
      <c r="D283" s="120"/>
      <c r="E283" s="120">
        <v>0</v>
      </c>
      <c r="F283" s="74">
        <f t="shared" si="5"/>
      </c>
      <c r="G283" s="66"/>
    </row>
    <row r="284" spans="1:7" ht="14.25">
      <c r="A284" s="111" t="s">
        <v>849</v>
      </c>
      <c r="B284" s="120"/>
      <c r="C284" s="120"/>
      <c r="D284" s="120"/>
      <c r="E284" s="120">
        <v>0</v>
      </c>
      <c r="F284" s="74">
        <f t="shared" si="5"/>
      </c>
      <c r="G284" s="66"/>
    </row>
    <row r="285" spans="1:7" ht="14.25">
      <c r="A285" s="111" t="s">
        <v>850</v>
      </c>
      <c r="B285" s="120"/>
      <c r="C285" s="120"/>
      <c r="D285" s="120"/>
      <c r="E285" s="120">
        <v>0</v>
      </c>
      <c r="F285" s="74">
        <f t="shared" si="5"/>
      </c>
      <c r="G285" s="66"/>
    </row>
    <row r="286" spans="1:7" ht="14.25">
      <c r="A286" s="116" t="s">
        <v>851</v>
      </c>
      <c r="B286" s="120">
        <f>B287</f>
        <v>0</v>
      </c>
      <c r="C286" s="120">
        <f>C287</f>
        <v>0</v>
      </c>
      <c r="D286" s="120">
        <f>D287</f>
        <v>0</v>
      </c>
      <c r="E286" s="120">
        <f>E287</f>
        <v>0</v>
      </c>
      <c r="F286" s="74">
        <f t="shared" si="5"/>
      </c>
      <c r="G286" s="66"/>
    </row>
    <row r="287" spans="1:7" ht="14.25">
      <c r="A287" s="111" t="s">
        <v>852</v>
      </c>
      <c r="B287" s="120"/>
      <c r="C287" s="120"/>
      <c r="D287" s="120"/>
      <c r="E287" s="120">
        <v>0</v>
      </c>
      <c r="F287" s="74">
        <f t="shared" si="5"/>
      </c>
      <c r="G287" s="66"/>
    </row>
    <row r="288" spans="1:7" ht="14.25">
      <c r="A288" s="116" t="s">
        <v>182</v>
      </c>
      <c r="B288" s="120">
        <f>SUM(B289:B292)</f>
        <v>0</v>
      </c>
      <c r="C288" s="120">
        <f>SUM(C289:C292)</f>
        <v>0</v>
      </c>
      <c r="D288" s="120">
        <f>SUM(D289:D292)</f>
        <v>0</v>
      </c>
      <c r="E288" s="120">
        <f>SUM(E289:E292)</f>
        <v>0</v>
      </c>
      <c r="F288" s="74">
        <f t="shared" si="5"/>
      </c>
      <c r="G288" s="66"/>
    </row>
    <row r="289" spans="1:7" ht="14.25">
      <c r="A289" s="111" t="s">
        <v>853</v>
      </c>
      <c r="B289" s="120"/>
      <c r="C289" s="120"/>
      <c r="D289" s="120"/>
      <c r="E289" s="120">
        <v>0</v>
      </c>
      <c r="F289" s="74">
        <f t="shared" si="5"/>
      </c>
      <c r="G289" s="66"/>
    </row>
    <row r="290" spans="1:7" ht="14.25">
      <c r="A290" s="111" t="s">
        <v>854</v>
      </c>
      <c r="B290" s="120"/>
      <c r="C290" s="120"/>
      <c r="D290" s="120"/>
      <c r="E290" s="120">
        <v>0</v>
      </c>
      <c r="F290" s="74">
        <f t="shared" si="5"/>
      </c>
      <c r="G290" s="66"/>
    </row>
    <row r="291" spans="1:7" ht="14.25">
      <c r="A291" s="111" t="s">
        <v>855</v>
      </c>
      <c r="B291" s="120"/>
      <c r="C291" s="120"/>
      <c r="D291" s="120"/>
      <c r="E291" s="120">
        <v>0</v>
      </c>
      <c r="F291" s="74">
        <f t="shared" si="5"/>
      </c>
      <c r="G291" s="66"/>
    </row>
    <row r="292" spans="1:7" ht="14.25">
      <c r="A292" s="111" t="s">
        <v>856</v>
      </c>
      <c r="B292" s="120"/>
      <c r="C292" s="120"/>
      <c r="D292" s="120"/>
      <c r="E292" s="120">
        <v>0</v>
      </c>
      <c r="F292" s="74">
        <f t="shared" si="5"/>
      </c>
      <c r="G292" s="66"/>
    </row>
    <row r="293" spans="1:7" ht="14.25">
      <c r="A293" s="116" t="s">
        <v>857</v>
      </c>
      <c r="B293" s="120">
        <f>B294</f>
        <v>0</v>
      </c>
      <c r="C293" s="120">
        <f>C294</f>
        <v>0</v>
      </c>
      <c r="D293" s="120">
        <f>D294</f>
        <v>0</v>
      </c>
      <c r="E293" s="120">
        <f>E294</f>
        <v>0</v>
      </c>
      <c r="F293" s="74">
        <f t="shared" si="5"/>
      </c>
      <c r="G293" s="66"/>
    </row>
    <row r="294" spans="1:7" ht="14.25">
      <c r="A294" s="111" t="s">
        <v>858</v>
      </c>
      <c r="B294" s="120"/>
      <c r="C294" s="120"/>
      <c r="D294" s="120"/>
      <c r="E294" s="120">
        <v>0</v>
      </c>
      <c r="F294" s="74">
        <f t="shared" si="5"/>
      </c>
      <c r="G294" s="66"/>
    </row>
    <row r="295" spans="1:7" ht="14.25">
      <c r="A295" s="116" t="s">
        <v>183</v>
      </c>
      <c r="B295" s="120">
        <f>SUM(B296,B298,B300,B302,B311)</f>
        <v>78</v>
      </c>
      <c r="C295" s="120">
        <f>SUM(C296,C298,C300,C302,C311)</f>
        <v>55</v>
      </c>
      <c r="D295" s="120">
        <f>SUM(D296,D298,D300,D302,D311)</f>
        <v>56</v>
      </c>
      <c r="E295" s="120">
        <f>SUM(E296,E298,E300,E302,E311)</f>
        <v>56</v>
      </c>
      <c r="F295" s="74">
        <f t="shared" si="5"/>
        <v>100</v>
      </c>
      <c r="G295" s="66">
        <f>(E295-B295)/B295*100</f>
        <v>-28.205128205128204</v>
      </c>
    </row>
    <row r="296" spans="1:7" ht="14.25">
      <c r="A296" s="116" t="s">
        <v>859</v>
      </c>
      <c r="B296" s="120">
        <f>B297</f>
        <v>0</v>
      </c>
      <c r="C296" s="120">
        <f>C297</f>
        <v>0</v>
      </c>
      <c r="D296" s="120">
        <f>D297</f>
        <v>0</v>
      </c>
      <c r="E296" s="120">
        <f>E297</f>
        <v>0</v>
      </c>
      <c r="F296" s="74">
        <f t="shared" si="5"/>
      </c>
      <c r="G296" s="66"/>
    </row>
    <row r="297" spans="1:7" ht="14.25">
      <c r="A297" s="111" t="s">
        <v>860</v>
      </c>
      <c r="B297" s="120"/>
      <c r="C297" s="120"/>
      <c r="D297" s="120"/>
      <c r="E297" s="120">
        <v>0</v>
      </c>
      <c r="F297" s="74">
        <f t="shared" si="5"/>
      </c>
      <c r="G297" s="66"/>
    </row>
    <row r="298" spans="1:7" ht="14.25">
      <c r="A298" s="116" t="s">
        <v>861</v>
      </c>
      <c r="B298" s="120">
        <f>B299</f>
        <v>0</v>
      </c>
      <c r="C298" s="120">
        <f>C299</f>
        <v>0</v>
      </c>
      <c r="D298" s="120">
        <f>D299</f>
        <v>0</v>
      </c>
      <c r="E298" s="120">
        <f>E299</f>
        <v>0</v>
      </c>
      <c r="F298" s="74">
        <f t="shared" si="5"/>
      </c>
      <c r="G298" s="66"/>
    </row>
    <row r="299" spans="1:7" ht="14.25">
      <c r="A299" s="111" t="s">
        <v>862</v>
      </c>
      <c r="B299" s="120"/>
      <c r="C299" s="120"/>
      <c r="D299" s="120"/>
      <c r="E299" s="120">
        <v>0</v>
      </c>
      <c r="F299" s="74">
        <f t="shared" si="5"/>
      </c>
      <c r="G299" s="66"/>
    </row>
    <row r="300" spans="1:7" ht="14.25">
      <c r="A300" s="116" t="s">
        <v>863</v>
      </c>
      <c r="B300" s="120">
        <f>B301</f>
        <v>0</v>
      </c>
      <c r="C300" s="120">
        <f>C301</f>
        <v>0</v>
      </c>
      <c r="D300" s="120">
        <f>D301</f>
        <v>0</v>
      </c>
      <c r="E300" s="120">
        <f>E301</f>
        <v>0</v>
      </c>
      <c r="F300" s="74">
        <f t="shared" si="5"/>
      </c>
      <c r="G300" s="66"/>
    </row>
    <row r="301" spans="1:7" ht="14.25">
      <c r="A301" s="111" t="s">
        <v>864</v>
      </c>
      <c r="B301" s="120"/>
      <c r="C301" s="120"/>
      <c r="D301" s="120"/>
      <c r="E301" s="120">
        <v>0</v>
      </c>
      <c r="F301" s="74">
        <f t="shared" si="5"/>
      </c>
      <c r="G301" s="66"/>
    </row>
    <row r="302" spans="1:7" ht="14.25">
      <c r="A302" s="116" t="s">
        <v>184</v>
      </c>
      <c r="B302" s="120">
        <f>SUM(B303:B310)</f>
        <v>73</v>
      </c>
      <c r="C302" s="120">
        <f>SUM(C303:C310)</f>
        <v>51</v>
      </c>
      <c r="D302" s="120">
        <f>SUM(D303:D310)</f>
        <v>52</v>
      </c>
      <c r="E302" s="120">
        <f>SUM(E303:E310)</f>
        <v>52</v>
      </c>
      <c r="F302" s="74">
        <f t="shared" si="5"/>
        <v>100</v>
      </c>
      <c r="G302" s="66">
        <f>(E302-B302)/B302*100</f>
        <v>-28.767123287671232</v>
      </c>
    </row>
    <row r="303" spans="1:7" ht="14.25">
      <c r="A303" s="111" t="s">
        <v>865</v>
      </c>
      <c r="B303" s="121">
        <v>55</v>
      </c>
      <c r="C303" s="120">
        <v>38</v>
      </c>
      <c r="D303" s="120">
        <v>38</v>
      </c>
      <c r="E303" s="120">
        <v>38</v>
      </c>
      <c r="F303" s="74">
        <f t="shared" si="5"/>
        <v>100</v>
      </c>
      <c r="G303" s="66">
        <f>(E303-B303)/B303*100</f>
        <v>-30.909090909090907</v>
      </c>
    </row>
    <row r="304" spans="1:7" ht="14.25">
      <c r="A304" s="111" t="s">
        <v>866</v>
      </c>
      <c r="B304" s="121"/>
      <c r="C304" s="120">
        <v>1</v>
      </c>
      <c r="D304" s="120">
        <v>1</v>
      </c>
      <c r="E304" s="120">
        <v>1</v>
      </c>
      <c r="F304" s="74">
        <f t="shared" si="5"/>
        <v>100</v>
      </c>
      <c r="G304" s="66"/>
    </row>
    <row r="305" spans="1:7" ht="14.25">
      <c r="A305" s="111" t="s">
        <v>867</v>
      </c>
      <c r="B305" s="121"/>
      <c r="C305" s="120"/>
      <c r="D305" s="120"/>
      <c r="E305" s="120">
        <v>0</v>
      </c>
      <c r="F305" s="74">
        <f t="shared" si="5"/>
      </c>
      <c r="G305" s="66"/>
    </row>
    <row r="306" spans="1:7" ht="14.25">
      <c r="A306" s="111" t="s">
        <v>868</v>
      </c>
      <c r="B306" s="121"/>
      <c r="C306" s="120"/>
      <c r="D306" s="120"/>
      <c r="E306" s="120">
        <v>0</v>
      </c>
      <c r="F306" s="74">
        <f t="shared" si="5"/>
      </c>
      <c r="G306" s="66"/>
    </row>
    <row r="307" spans="1:7" ht="14.25">
      <c r="A307" s="111" t="s">
        <v>869</v>
      </c>
      <c r="B307" s="121"/>
      <c r="C307" s="120"/>
      <c r="D307" s="120"/>
      <c r="E307" s="120">
        <v>0</v>
      </c>
      <c r="F307" s="74">
        <f t="shared" si="5"/>
      </c>
      <c r="G307" s="66"/>
    </row>
    <row r="308" spans="1:7" ht="14.25">
      <c r="A308" s="111" t="s">
        <v>870</v>
      </c>
      <c r="B308" s="121"/>
      <c r="C308" s="120"/>
      <c r="D308" s="120"/>
      <c r="E308" s="120">
        <v>0</v>
      </c>
      <c r="F308" s="74">
        <f t="shared" si="5"/>
      </c>
      <c r="G308" s="66"/>
    </row>
    <row r="309" spans="1:7" ht="14.25">
      <c r="A309" s="111" t="s">
        <v>871</v>
      </c>
      <c r="B309" s="121">
        <v>6</v>
      </c>
      <c r="C309" s="120"/>
      <c r="D309" s="120"/>
      <c r="E309" s="120">
        <v>0</v>
      </c>
      <c r="F309" s="74">
        <f t="shared" si="5"/>
      </c>
      <c r="G309" s="66">
        <f aca="true" t="shared" si="6" ref="G309:G315">(E309-B309)/B309*100</f>
        <v>-100</v>
      </c>
    </row>
    <row r="310" spans="1:7" ht="14.25">
      <c r="A310" s="111" t="s">
        <v>872</v>
      </c>
      <c r="B310" s="121">
        <v>12</v>
      </c>
      <c r="C310" s="120">
        <v>12</v>
      </c>
      <c r="D310" s="120">
        <v>13</v>
      </c>
      <c r="E310" s="120">
        <v>13</v>
      </c>
      <c r="F310" s="74">
        <f t="shared" si="5"/>
        <v>100</v>
      </c>
      <c r="G310" s="66">
        <f t="shared" si="6"/>
        <v>8.333333333333332</v>
      </c>
    </row>
    <row r="311" spans="1:7" ht="14.25">
      <c r="A311" s="116" t="s">
        <v>873</v>
      </c>
      <c r="B311" s="120">
        <f>B312</f>
        <v>5</v>
      </c>
      <c r="C311" s="120">
        <f>C312</f>
        <v>4</v>
      </c>
      <c r="D311" s="120">
        <f>D312</f>
        <v>4</v>
      </c>
      <c r="E311" s="120">
        <f>E312</f>
        <v>4</v>
      </c>
      <c r="F311" s="74">
        <f t="shared" si="5"/>
        <v>100</v>
      </c>
      <c r="G311" s="66">
        <f t="shared" si="6"/>
        <v>-20</v>
      </c>
    </row>
    <row r="312" spans="1:7" ht="14.25">
      <c r="A312" s="111" t="s">
        <v>874</v>
      </c>
      <c r="B312" s="120">
        <v>5</v>
      </c>
      <c r="C312" s="120">
        <v>4</v>
      </c>
      <c r="D312" s="120">
        <v>4</v>
      </c>
      <c r="E312" s="120">
        <v>4</v>
      </c>
      <c r="F312" s="74">
        <f t="shared" si="5"/>
        <v>100</v>
      </c>
      <c r="G312" s="66">
        <f t="shared" si="6"/>
        <v>-20</v>
      </c>
    </row>
    <row r="313" spans="1:7" ht="14.25">
      <c r="A313" s="116" t="s">
        <v>185</v>
      </c>
      <c r="B313" s="120">
        <f>SUM(B314,B324,B346,B353,B365,B374,B388,B397,B406,B414,B422,B431)</f>
        <v>13521</v>
      </c>
      <c r="C313" s="120">
        <f>SUM(C314,C324,C346,C353,C365,C374,C388,C397,C406,C414,C422,C431)</f>
        <v>6626</v>
      </c>
      <c r="D313" s="120">
        <f>SUM(D314,D324,D346,D353,D365,D374,D388,D397,D406,D414,D422,D431)</f>
        <v>13100</v>
      </c>
      <c r="E313" s="120">
        <f>SUM(E314,E324,E346,E353,E365,E374,E388,E397,E406,E414,E422,E431)</f>
        <v>13080</v>
      </c>
      <c r="F313" s="74">
        <f t="shared" si="5"/>
        <v>99.84732824427482</v>
      </c>
      <c r="G313" s="66">
        <f t="shared" si="6"/>
        <v>-3.261593077435101</v>
      </c>
    </row>
    <row r="314" spans="1:7" ht="14.25">
      <c r="A314" s="116" t="s">
        <v>186</v>
      </c>
      <c r="B314" s="120">
        <f>SUM(B315:B323)</f>
        <v>493</v>
      </c>
      <c r="C314" s="120">
        <f>SUM(C315:C323)</f>
        <v>259</v>
      </c>
      <c r="D314" s="120">
        <f>SUM(D315:D323)</f>
        <v>792</v>
      </c>
      <c r="E314" s="120">
        <f>SUM(E315:E323)</f>
        <v>792</v>
      </c>
      <c r="F314" s="74">
        <f t="shared" si="5"/>
        <v>100</v>
      </c>
      <c r="G314" s="66">
        <f t="shared" si="6"/>
        <v>60.649087221095336</v>
      </c>
    </row>
    <row r="315" spans="1:7" ht="14.25">
      <c r="A315" s="111" t="s">
        <v>875</v>
      </c>
      <c r="B315" s="121">
        <v>14</v>
      </c>
      <c r="C315" s="120">
        <v>9</v>
      </c>
      <c r="D315" s="120">
        <v>19</v>
      </c>
      <c r="E315" s="120">
        <v>19</v>
      </c>
      <c r="F315" s="74">
        <f t="shared" si="5"/>
        <v>100</v>
      </c>
      <c r="G315" s="66">
        <f t="shared" si="6"/>
        <v>35.714285714285715</v>
      </c>
    </row>
    <row r="316" spans="1:7" ht="14.25">
      <c r="A316" s="111" t="s">
        <v>876</v>
      </c>
      <c r="B316" s="121"/>
      <c r="C316" s="120">
        <v>0</v>
      </c>
      <c r="D316" s="120"/>
      <c r="E316" s="120">
        <v>0</v>
      </c>
      <c r="F316" s="74">
        <f t="shared" si="5"/>
      </c>
      <c r="G316" s="66"/>
    </row>
    <row r="317" spans="1:7" ht="14.25">
      <c r="A317" s="111" t="s">
        <v>877</v>
      </c>
      <c r="B317" s="121">
        <v>479</v>
      </c>
      <c r="C317" s="120">
        <v>250</v>
      </c>
      <c r="D317" s="120">
        <v>773</v>
      </c>
      <c r="E317" s="120">
        <v>773</v>
      </c>
      <c r="F317" s="74">
        <f t="shared" si="5"/>
        <v>100</v>
      </c>
      <c r="G317" s="66">
        <f>(E317-B317)/B317*100</f>
        <v>61.37787056367432</v>
      </c>
    </row>
    <row r="318" spans="1:7" ht="14.25">
      <c r="A318" s="111" t="s">
        <v>878</v>
      </c>
      <c r="B318" s="120"/>
      <c r="C318" s="120"/>
      <c r="D318" s="120"/>
      <c r="E318" s="120">
        <v>0</v>
      </c>
      <c r="F318" s="74">
        <f t="shared" si="5"/>
      </c>
      <c r="G318" s="66"/>
    </row>
    <row r="319" spans="1:7" ht="14.25">
      <c r="A319" s="111" t="s">
        <v>879</v>
      </c>
      <c r="B319" s="120"/>
      <c r="C319" s="120"/>
      <c r="D319" s="120"/>
      <c r="E319" s="120">
        <v>0</v>
      </c>
      <c r="F319" s="74">
        <f t="shared" si="5"/>
      </c>
      <c r="G319" s="66"/>
    </row>
    <row r="320" spans="1:7" ht="14.25">
      <c r="A320" s="111" t="s">
        <v>880</v>
      </c>
      <c r="B320" s="120"/>
      <c r="C320" s="120"/>
      <c r="D320" s="120"/>
      <c r="E320" s="120">
        <v>0</v>
      </c>
      <c r="F320" s="74">
        <f t="shared" si="5"/>
      </c>
      <c r="G320" s="66"/>
    </row>
    <row r="321" spans="1:7" ht="14.25">
      <c r="A321" s="111" t="s">
        <v>881</v>
      </c>
      <c r="B321" s="120"/>
      <c r="C321" s="120"/>
      <c r="D321" s="120"/>
      <c r="E321" s="120">
        <v>0</v>
      </c>
      <c r="F321" s="74">
        <f t="shared" si="5"/>
      </c>
      <c r="G321" s="66"/>
    </row>
    <row r="322" spans="1:7" ht="14.25">
      <c r="A322" s="111" t="s">
        <v>882</v>
      </c>
      <c r="B322" s="120"/>
      <c r="C322" s="120"/>
      <c r="D322" s="120"/>
      <c r="E322" s="120">
        <v>0</v>
      </c>
      <c r="F322" s="74">
        <f t="shared" si="5"/>
      </c>
      <c r="G322" s="66"/>
    </row>
    <row r="323" spans="1:7" ht="14.25">
      <c r="A323" s="111" t="s">
        <v>883</v>
      </c>
      <c r="B323" s="120"/>
      <c r="C323" s="120"/>
      <c r="D323" s="120"/>
      <c r="E323" s="120">
        <v>0</v>
      </c>
      <c r="F323" s="74">
        <f t="shared" si="5"/>
      </c>
      <c r="G323" s="66"/>
    </row>
    <row r="324" spans="1:7" ht="14.25">
      <c r="A324" s="116" t="s">
        <v>187</v>
      </c>
      <c r="B324" s="120">
        <f>SUM(B325:B345)</f>
        <v>8353</v>
      </c>
      <c r="C324" s="120">
        <f>SUM(C325:C345)</f>
        <v>4512</v>
      </c>
      <c r="D324" s="120">
        <f>SUM(D325:D345)</f>
        <v>7898</v>
      </c>
      <c r="E324" s="120">
        <f>SUM(E325:E345)</f>
        <v>7878</v>
      </c>
      <c r="F324" s="74">
        <f t="shared" si="5"/>
        <v>99.74677133451507</v>
      </c>
      <c r="G324" s="66">
        <f>(E324-B324)/B324*100</f>
        <v>-5.686579671974141</v>
      </c>
    </row>
    <row r="325" spans="1:7" ht="14.25">
      <c r="A325" s="111" t="s">
        <v>717</v>
      </c>
      <c r="B325" s="121">
        <v>5446</v>
      </c>
      <c r="C325" s="120">
        <v>3432</v>
      </c>
      <c r="D325" s="120">
        <v>4947</v>
      </c>
      <c r="E325" s="120">
        <v>4947</v>
      </c>
      <c r="F325" s="74">
        <f aca="true" t="shared" si="7" ref="F325:F388">IF(D325&lt;&gt;0,(E325/D325)*100,"")</f>
        <v>100</v>
      </c>
      <c r="G325" s="66">
        <f>(E325-B325)/B325*100</f>
        <v>-9.162688211531398</v>
      </c>
    </row>
    <row r="326" spans="1:7" ht="14.25">
      <c r="A326" s="111" t="s">
        <v>718</v>
      </c>
      <c r="B326" s="121">
        <v>742</v>
      </c>
      <c r="C326" s="120">
        <v>14</v>
      </c>
      <c r="D326" s="120">
        <v>683</v>
      </c>
      <c r="E326" s="120">
        <v>683</v>
      </c>
      <c r="F326" s="74">
        <f t="shared" si="7"/>
        <v>100</v>
      </c>
      <c r="G326" s="66">
        <f>(E326-B326)/B326*100</f>
        <v>-7.951482479784366</v>
      </c>
    </row>
    <row r="327" spans="1:7" ht="14.25">
      <c r="A327" s="111" t="s">
        <v>719</v>
      </c>
      <c r="B327" s="121"/>
      <c r="C327" s="120">
        <v>0</v>
      </c>
      <c r="D327" s="120"/>
      <c r="E327" s="120">
        <v>0</v>
      </c>
      <c r="F327" s="74">
        <f t="shared" si="7"/>
      </c>
      <c r="G327" s="66"/>
    </row>
    <row r="328" spans="1:7" ht="14.25">
      <c r="A328" s="111" t="s">
        <v>884</v>
      </c>
      <c r="B328" s="121">
        <v>340</v>
      </c>
      <c r="C328" s="120">
        <v>794</v>
      </c>
      <c r="D328" s="120">
        <v>863</v>
      </c>
      <c r="E328" s="120">
        <v>863</v>
      </c>
      <c r="F328" s="74">
        <f t="shared" si="7"/>
        <v>100</v>
      </c>
      <c r="G328" s="66">
        <f>(E328-B328)/B328*100</f>
        <v>153.82352941176472</v>
      </c>
    </row>
    <row r="329" spans="1:7" ht="14.25">
      <c r="A329" s="111" t="s">
        <v>885</v>
      </c>
      <c r="B329" s="121"/>
      <c r="C329" s="120">
        <v>0</v>
      </c>
      <c r="D329" s="120"/>
      <c r="E329" s="120">
        <v>0</v>
      </c>
      <c r="F329" s="74">
        <f t="shared" si="7"/>
      </c>
      <c r="G329" s="66"/>
    </row>
    <row r="330" spans="1:7" ht="14.25">
      <c r="A330" s="111" t="s">
        <v>886</v>
      </c>
      <c r="B330" s="121"/>
      <c r="C330" s="120">
        <v>0</v>
      </c>
      <c r="D330" s="120">
        <v>20</v>
      </c>
      <c r="E330" s="120">
        <v>0</v>
      </c>
      <c r="F330" s="74">
        <f t="shared" si="7"/>
        <v>0</v>
      </c>
      <c r="G330" s="66"/>
    </row>
    <row r="331" spans="1:7" ht="14.25">
      <c r="A331" s="111" t="s">
        <v>887</v>
      </c>
      <c r="B331" s="121"/>
      <c r="C331" s="120">
        <v>0</v>
      </c>
      <c r="D331" s="120"/>
      <c r="E331" s="120">
        <v>0</v>
      </c>
      <c r="F331" s="74">
        <f t="shared" si="7"/>
      </c>
      <c r="G331" s="66"/>
    </row>
    <row r="332" spans="1:7" ht="14.25">
      <c r="A332" s="111" t="s">
        <v>888</v>
      </c>
      <c r="B332" s="121"/>
      <c r="C332" s="120">
        <v>0</v>
      </c>
      <c r="D332" s="120"/>
      <c r="E332" s="120">
        <v>0</v>
      </c>
      <c r="F332" s="74">
        <f t="shared" si="7"/>
      </c>
      <c r="G332" s="66"/>
    </row>
    <row r="333" spans="1:7" ht="14.25">
      <c r="A333" s="111" t="s">
        <v>889</v>
      </c>
      <c r="B333" s="121"/>
      <c r="C333" s="120">
        <v>0</v>
      </c>
      <c r="D333" s="120"/>
      <c r="E333" s="120">
        <v>0</v>
      </c>
      <c r="F333" s="74">
        <f t="shared" si="7"/>
      </c>
      <c r="G333" s="66"/>
    </row>
    <row r="334" spans="1:7" ht="14.25">
      <c r="A334" s="111" t="s">
        <v>890</v>
      </c>
      <c r="B334" s="121"/>
      <c r="C334" s="120">
        <v>0</v>
      </c>
      <c r="D334" s="120"/>
      <c r="E334" s="120">
        <v>0</v>
      </c>
      <c r="F334" s="74">
        <f t="shared" si="7"/>
      </c>
      <c r="G334" s="66"/>
    </row>
    <row r="335" spans="1:7" ht="14.25">
      <c r="A335" s="111" t="s">
        <v>891</v>
      </c>
      <c r="B335" s="121">
        <v>63</v>
      </c>
      <c r="C335" s="120">
        <v>42</v>
      </c>
      <c r="D335" s="120">
        <v>199</v>
      </c>
      <c r="E335" s="120">
        <v>199</v>
      </c>
      <c r="F335" s="74">
        <f t="shared" si="7"/>
        <v>100</v>
      </c>
      <c r="G335" s="66">
        <f>(E335-B335)/B335*100</f>
        <v>215.87301587301587</v>
      </c>
    </row>
    <row r="336" spans="1:7" ht="14.25">
      <c r="A336" s="111" t="s">
        <v>892</v>
      </c>
      <c r="B336" s="121">
        <v>348</v>
      </c>
      <c r="C336" s="120">
        <v>150</v>
      </c>
      <c r="D336" s="120">
        <v>642</v>
      </c>
      <c r="E336" s="120">
        <v>642</v>
      </c>
      <c r="F336" s="74">
        <f t="shared" si="7"/>
        <v>100</v>
      </c>
      <c r="G336" s="66">
        <f>(E336-B336)/B336*100</f>
        <v>84.48275862068965</v>
      </c>
    </row>
    <row r="337" spans="1:7" ht="14.25">
      <c r="A337" s="111" t="s">
        <v>893</v>
      </c>
      <c r="B337" s="121"/>
      <c r="C337" s="120">
        <v>0</v>
      </c>
      <c r="D337" s="120"/>
      <c r="E337" s="120">
        <v>0</v>
      </c>
      <c r="F337" s="74">
        <f t="shared" si="7"/>
      </c>
      <c r="G337" s="66"/>
    </row>
    <row r="338" spans="1:7" ht="14.25">
      <c r="A338" s="111" t="s">
        <v>894</v>
      </c>
      <c r="B338" s="121"/>
      <c r="C338" s="120">
        <v>0</v>
      </c>
      <c r="D338" s="120"/>
      <c r="E338" s="120">
        <v>0</v>
      </c>
      <c r="F338" s="74">
        <f t="shared" si="7"/>
      </c>
      <c r="G338" s="66"/>
    </row>
    <row r="339" spans="1:7" ht="14.25">
      <c r="A339" s="111" t="s">
        <v>895</v>
      </c>
      <c r="B339" s="121">
        <v>62</v>
      </c>
      <c r="C339" s="120">
        <v>0</v>
      </c>
      <c r="D339" s="120">
        <f>19+38+10</f>
        <v>67</v>
      </c>
      <c r="E339" s="120">
        <v>67</v>
      </c>
      <c r="F339" s="74">
        <f t="shared" si="7"/>
        <v>100</v>
      </c>
      <c r="G339" s="66">
        <f>(E339-B339)/B339*100</f>
        <v>8.064516129032258</v>
      </c>
    </row>
    <row r="340" spans="1:7" ht="14.25">
      <c r="A340" s="111" t="s">
        <v>896</v>
      </c>
      <c r="B340" s="121">
        <v>49</v>
      </c>
      <c r="C340" s="120">
        <v>0</v>
      </c>
      <c r="D340" s="120">
        <v>5</v>
      </c>
      <c r="E340" s="120">
        <v>5</v>
      </c>
      <c r="F340" s="74">
        <f t="shared" si="7"/>
        <v>100</v>
      </c>
      <c r="G340" s="66">
        <f>(E340-B340)/B340*100</f>
        <v>-89.79591836734694</v>
      </c>
    </row>
    <row r="341" spans="1:7" ht="14.25">
      <c r="A341" s="111" t="s">
        <v>897</v>
      </c>
      <c r="B341" s="121">
        <v>1269</v>
      </c>
      <c r="C341" s="120">
        <v>70</v>
      </c>
      <c r="D341" s="120">
        <v>457</v>
      </c>
      <c r="E341" s="120">
        <v>457</v>
      </c>
      <c r="F341" s="74">
        <f t="shared" si="7"/>
        <v>100</v>
      </c>
      <c r="G341" s="66">
        <f>(E341-B341)/B341*100</f>
        <v>-63.98739164696612</v>
      </c>
    </row>
    <row r="342" spans="1:7" ht="14.25">
      <c r="A342" s="111" t="s">
        <v>898</v>
      </c>
      <c r="B342" s="121">
        <v>6</v>
      </c>
      <c r="C342" s="120">
        <v>0</v>
      </c>
      <c r="D342" s="120">
        <v>2</v>
      </c>
      <c r="E342" s="120">
        <v>2</v>
      </c>
      <c r="F342" s="74">
        <f t="shared" si="7"/>
        <v>100</v>
      </c>
      <c r="G342" s="66">
        <f>(E342-B342)/B342*100</f>
        <v>-66.66666666666666</v>
      </c>
    </row>
    <row r="343" spans="1:7" ht="14.25">
      <c r="A343" s="111" t="s">
        <v>755</v>
      </c>
      <c r="B343" s="121"/>
      <c r="C343" s="120">
        <v>0</v>
      </c>
      <c r="D343" s="120"/>
      <c r="E343" s="120">
        <v>0</v>
      </c>
      <c r="F343" s="74">
        <f t="shared" si="7"/>
      </c>
      <c r="G343" s="66"/>
    </row>
    <row r="344" spans="1:7" ht="14.25">
      <c r="A344" s="111" t="s">
        <v>726</v>
      </c>
      <c r="B344" s="121">
        <v>9</v>
      </c>
      <c r="C344" s="120">
        <v>9</v>
      </c>
      <c r="D344" s="120">
        <v>10</v>
      </c>
      <c r="E344" s="120">
        <v>10</v>
      </c>
      <c r="F344" s="74">
        <f t="shared" si="7"/>
        <v>100</v>
      </c>
      <c r="G344" s="66">
        <f>(E344-B344)/B344*100</f>
        <v>11.11111111111111</v>
      </c>
    </row>
    <row r="345" spans="1:7" ht="14.25">
      <c r="A345" s="111" t="s">
        <v>899</v>
      </c>
      <c r="B345" s="121">
        <v>19</v>
      </c>
      <c r="C345" s="120">
        <v>1</v>
      </c>
      <c r="D345" s="120">
        <v>3</v>
      </c>
      <c r="E345" s="120">
        <v>3</v>
      </c>
      <c r="F345" s="74">
        <f t="shared" si="7"/>
        <v>100</v>
      </c>
      <c r="G345" s="66">
        <f>(E345-B345)/B345*100</f>
        <v>-84.21052631578947</v>
      </c>
    </row>
    <row r="346" spans="1:7" ht="14.25">
      <c r="A346" s="116" t="s">
        <v>188</v>
      </c>
      <c r="B346" s="120">
        <f>SUM(B347:B352)</f>
        <v>0</v>
      </c>
      <c r="C346" s="120">
        <f>SUM(C347:C352)</f>
        <v>0</v>
      </c>
      <c r="D346" s="120">
        <f>SUM(D347:D352)</f>
        <v>0</v>
      </c>
      <c r="E346" s="120">
        <f>SUM(E347:E352)</f>
        <v>0</v>
      </c>
      <c r="F346" s="74">
        <f t="shared" si="7"/>
      </c>
      <c r="G346" s="66"/>
    </row>
    <row r="347" spans="1:7" ht="14.25">
      <c r="A347" s="111" t="s">
        <v>717</v>
      </c>
      <c r="B347" s="120"/>
      <c r="C347" s="120"/>
      <c r="D347" s="120"/>
      <c r="E347" s="120">
        <v>0</v>
      </c>
      <c r="F347" s="74">
        <f t="shared" si="7"/>
      </c>
      <c r="G347" s="66"/>
    </row>
    <row r="348" spans="1:7" ht="14.25">
      <c r="A348" s="111" t="s">
        <v>718</v>
      </c>
      <c r="B348" s="120"/>
      <c r="C348" s="120"/>
      <c r="D348" s="120"/>
      <c r="E348" s="120">
        <v>0</v>
      </c>
      <c r="F348" s="74">
        <f t="shared" si="7"/>
      </c>
      <c r="G348" s="66"/>
    </row>
    <row r="349" spans="1:7" ht="14.25">
      <c r="A349" s="111" t="s">
        <v>719</v>
      </c>
      <c r="B349" s="120"/>
      <c r="C349" s="120"/>
      <c r="D349" s="120"/>
      <c r="E349" s="120">
        <v>0</v>
      </c>
      <c r="F349" s="74">
        <f t="shared" si="7"/>
      </c>
      <c r="G349" s="66"/>
    </row>
    <row r="350" spans="1:7" ht="14.25">
      <c r="A350" s="111" t="s">
        <v>900</v>
      </c>
      <c r="B350" s="120"/>
      <c r="C350" s="120"/>
      <c r="D350" s="120"/>
      <c r="E350" s="120">
        <v>0</v>
      </c>
      <c r="F350" s="74">
        <f t="shared" si="7"/>
      </c>
      <c r="G350" s="66"/>
    </row>
    <row r="351" spans="1:7" ht="14.25">
      <c r="A351" s="111" t="s">
        <v>726</v>
      </c>
      <c r="B351" s="120"/>
      <c r="C351" s="120"/>
      <c r="D351" s="120"/>
      <c r="E351" s="120">
        <v>0</v>
      </c>
      <c r="F351" s="74">
        <f t="shared" si="7"/>
      </c>
      <c r="G351" s="66"/>
    </row>
    <row r="352" spans="1:7" ht="14.25">
      <c r="A352" s="111" t="s">
        <v>901</v>
      </c>
      <c r="B352" s="120"/>
      <c r="C352" s="120"/>
      <c r="D352" s="120"/>
      <c r="E352" s="120">
        <v>0</v>
      </c>
      <c r="F352" s="74">
        <f t="shared" si="7"/>
      </c>
      <c r="G352" s="66"/>
    </row>
    <row r="353" spans="1:7" ht="14.25">
      <c r="A353" s="116" t="s">
        <v>189</v>
      </c>
      <c r="B353" s="120">
        <f>SUM(B354:B364)</f>
        <v>943</v>
      </c>
      <c r="C353" s="120">
        <f>SUM(C354:C364)</f>
        <v>486</v>
      </c>
      <c r="D353" s="120">
        <f>SUM(D354:D364)</f>
        <v>1005</v>
      </c>
      <c r="E353" s="120">
        <f>SUM(E354:E364)</f>
        <v>1005</v>
      </c>
      <c r="F353" s="74">
        <f t="shared" si="7"/>
        <v>100</v>
      </c>
      <c r="G353" s="66">
        <f>(E353-B353)/B353*100</f>
        <v>6.574761399787911</v>
      </c>
    </row>
    <row r="354" spans="1:7" ht="14.25">
      <c r="A354" s="111" t="s">
        <v>717</v>
      </c>
      <c r="B354" s="121">
        <v>775</v>
      </c>
      <c r="C354" s="120">
        <v>467</v>
      </c>
      <c r="D354" s="120">
        <v>785</v>
      </c>
      <c r="E354" s="120">
        <v>785</v>
      </c>
      <c r="F354" s="74">
        <f t="shared" si="7"/>
        <v>100</v>
      </c>
      <c r="G354" s="66">
        <f>(E354-B354)/B354*100</f>
        <v>1.2903225806451613</v>
      </c>
    </row>
    <row r="355" spans="1:7" ht="14.25">
      <c r="A355" s="111" t="s">
        <v>718</v>
      </c>
      <c r="B355" s="121">
        <v>159</v>
      </c>
      <c r="C355" s="120">
        <v>19</v>
      </c>
      <c r="D355" s="120">
        <v>190</v>
      </c>
      <c r="E355" s="120">
        <v>190</v>
      </c>
      <c r="F355" s="74">
        <f t="shared" si="7"/>
        <v>100</v>
      </c>
      <c r="G355" s="66">
        <f>(E355-B355)/B355*100</f>
        <v>19.49685534591195</v>
      </c>
    </row>
    <row r="356" spans="1:7" ht="14.25">
      <c r="A356" s="111" t="s">
        <v>719</v>
      </c>
      <c r="B356" s="121"/>
      <c r="C356" s="120"/>
      <c r="D356" s="120"/>
      <c r="E356" s="120">
        <v>0</v>
      </c>
      <c r="F356" s="74">
        <f t="shared" si="7"/>
      </c>
      <c r="G356" s="66"/>
    </row>
    <row r="357" spans="1:7" ht="14.25">
      <c r="A357" s="111" t="s">
        <v>902</v>
      </c>
      <c r="B357" s="121"/>
      <c r="C357" s="120"/>
      <c r="D357" s="120"/>
      <c r="E357" s="120">
        <v>0</v>
      </c>
      <c r="F357" s="74">
        <f t="shared" si="7"/>
      </c>
      <c r="G357" s="66"/>
    </row>
    <row r="358" spans="1:7" ht="14.25">
      <c r="A358" s="111" t="s">
        <v>903</v>
      </c>
      <c r="B358" s="121"/>
      <c r="C358" s="120"/>
      <c r="D358" s="120"/>
      <c r="E358" s="120">
        <v>0</v>
      </c>
      <c r="F358" s="74">
        <f t="shared" si="7"/>
      </c>
      <c r="G358" s="66"/>
    </row>
    <row r="359" spans="1:7" ht="14.25">
      <c r="A359" s="111" t="s">
        <v>904</v>
      </c>
      <c r="B359" s="121"/>
      <c r="C359" s="120"/>
      <c r="D359" s="120"/>
      <c r="E359" s="120">
        <v>0</v>
      </c>
      <c r="F359" s="74">
        <f t="shared" si="7"/>
      </c>
      <c r="G359" s="66"/>
    </row>
    <row r="360" spans="1:7" ht="14.25">
      <c r="A360" s="111" t="s">
        <v>905</v>
      </c>
      <c r="B360" s="121"/>
      <c r="C360" s="120"/>
      <c r="D360" s="120"/>
      <c r="E360" s="120">
        <v>0</v>
      </c>
      <c r="F360" s="74">
        <f t="shared" si="7"/>
      </c>
      <c r="G360" s="66"/>
    </row>
    <row r="361" spans="1:7" ht="14.25">
      <c r="A361" s="111" t="s">
        <v>906</v>
      </c>
      <c r="B361" s="121"/>
      <c r="C361" s="120"/>
      <c r="D361" s="120"/>
      <c r="E361" s="120">
        <v>0</v>
      </c>
      <c r="F361" s="74">
        <f t="shared" si="7"/>
      </c>
      <c r="G361" s="66"/>
    </row>
    <row r="362" spans="1:7" ht="14.25">
      <c r="A362" s="111" t="s">
        <v>907</v>
      </c>
      <c r="B362" s="121"/>
      <c r="C362" s="120"/>
      <c r="D362" s="120"/>
      <c r="E362" s="120">
        <v>0</v>
      </c>
      <c r="F362" s="74">
        <f t="shared" si="7"/>
      </c>
      <c r="G362" s="66"/>
    </row>
    <row r="363" spans="1:7" ht="14.25">
      <c r="A363" s="111" t="s">
        <v>726</v>
      </c>
      <c r="B363" s="121"/>
      <c r="C363" s="120"/>
      <c r="D363" s="120"/>
      <c r="E363" s="120">
        <v>0</v>
      </c>
      <c r="F363" s="74">
        <f t="shared" si="7"/>
      </c>
      <c r="G363" s="66"/>
    </row>
    <row r="364" spans="1:7" ht="14.25">
      <c r="A364" s="111" t="s">
        <v>908</v>
      </c>
      <c r="B364" s="121">
        <v>9</v>
      </c>
      <c r="C364" s="120"/>
      <c r="D364" s="120">
        <v>30</v>
      </c>
      <c r="E364" s="120">
        <v>30</v>
      </c>
      <c r="F364" s="74">
        <f t="shared" si="7"/>
        <v>100</v>
      </c>
      <c r="G364" s="66">
        <f>(E364-B364)/B364*100</f>
        <v>233.33333333333334</v>
      </c>
    </row>
    <row r="365" spans="1:7" ht="14.25">
      <c r="A365" s="116" t="s">
        <v>190</v>
      </c>
      <c r="B365" s="120">
        <f>SUM(B366:B373)</f>
        <v>3054</v>
      </c>
      <c r="C365" s="120">
        <f>SUM(C366:C373)</f>
        <v>914</v>
      </c>
      <c r="D365" s="120">
        <f>SUM(D366:D373)</f>
        <v>2605</v>
      </c>
      <c r="E365" s="120">
        <f>SUM(E366:E373)</f>
        <v>2605</v>
      </c>
      <c r="F365" s="74">
        <f t="shared" si="7"/>
        <v>100</v>
      </c>
      <c r="G365" s="66">
        <f>(E365-B365)/B365*100</f>
        <v>-14.702030124426981</v>
      </c>
    </row>
    <row r="366" spans="1:7" ht="14.25">
      <c r="A366" s="111" t="s">
        <v>717</v>
      </c>
      <c r="B366" s="121">
        <v>1337</v>
      </c>
      <c r="C366" s="120">
        <v>834</v>
      </c>
      <c r="D366" s="120">
        <v>1843</v>
      </c>
      <c r="E366" s="120">
        <v>1843</v>
      </c>
      <c r="F366" s="74">
        <f t="shared" si="7"/>
        <v>100</v>
      </c>
      <c r="G366" s="66">
        <f>(E366-B366)/B366*100</f>
        <v>37.84592370979806</v>
      </c>
    </row>
    <row r="367" spans="1:7" ht="14.25">
      <c r="A367" s="111" t="s">
        <v>718</v>
      </c>
      <c r="B367" s="121">
        <v>401</v>
      </c>
      <c r="C367" s="120">
        <v>80</v>
      </c>
      <c r="D367" s="120">
        <v>462</v>
      </c>
      <c r="E367" s="120">
        <v>462</v>
      </c>
      <c r="F367" s="74">
        <f t="shared" si="7"/>
        <v>100</v>
      </c>
      <c r="G367" s="66">
        <f>(E367-B367)/B367*100</f>
        <v>15.211970074812967</v>
      </c>
    </row>
    <row r="368" spans="1:7" ht="14.25">
      <c r="A368" s="111" t="s">
        <v>719</v>
      </c>
      <c r="B368" s="121"/>
      <c r="C368" s="120"/>
      <c r="D368" s="120"/>
      <c r="E368" s="120">
        <v>0</v>
      </c>
      <c r="F368" s="74">
        <f t="shared" si="7"/>
      </c>
      <c r="G368" s="66"/>
    </row>
    <row r="369" spans="1:7" ht="14.25">
      <c r="A369" s="111" t="s">
        <v>909</v>
      </c>
      <c r="B369" s="121">
        <v>22</v>
      </c>
      <c r="C369" s="120"/>
      <c r="D369" s="120"/>
      <c r="E369" s="120">
        <v>0</v>
      </c>
      <c r="F369" s="74">
        <f t="shared" si="7"/>
      </c>
      <c r="G369" s="66">
        <f>(E369-B369)/B369*100</f>
        <v>-100</v>
      </c>
    </row>
    <row r="370" spans="1:7" ht="14.25">
      <c r="A370" s="111" t="s">
        <v>910</v>
      </c>
      <c r="B370" s="121"/>
      <c r="C370" s="120"/>
      <c r="D370" s="120"/>
      <c r="E370" s="120">
        <v>0</v>
      </c>
      <c r="F370" s="74">
        <f t="shared" si="7"/>
      </c>
      <c r="G370" s="66"/>
    </row>
    <row r="371" spans="1:7" ht="14.25">
      <c r="A371" s="111" t="s">
        <v>911</v>
      </c>
      <c r="B371" s="121">
        <v>1294</v>
      </c>
      <c r="C371" s="120"/>
      <c r="D371" s="120">
        <v>300</v>
      </c>
      <c r="E371" s="120">
        <v>300</v>
      </c>
      <c r="F371" s="74">
        <f t="shared" si="7"/>
        <v>100</v>
      </c>
      <c r="G371" s="66">
        <f>(E371-B371)/B371*100</f>
        <v>-76.8160741885626</v>
      </c>
    </row>
    <row r="372" spans="1:7" ht="14.25">
      <c r="A372" s="111" t="s">
        <v>726</v>
      </c>
      <c r="B372" s="120"/>
      <c r="C372" s="120"/>
      <c r="D372" s="120"/>
      <c r="E372" s="120">
        <v>0</v>
      </c>
      <c r="F372" s="74">
        <f t="shared" si="7"/>
      </c>
      <c r="G372" s="66"/>
    </row>
    <row r="373" spans="1:7" ht="14.25">
      <c r="A373" s="111" t="s">
        <v>912</v>
      </c>
      <c r="B373" s="120"/>
      <c r="C373" s="120"/>
      <c r="D373" s="120"/>
      <c r="E373" s="120">
        <v>0</v>
      </c>
      <c r="F373" s="74">
        <f t="shared" si="7"/>
      </c>
      <c r="G373" s="66"/>
    </row>
    <row r="374" spans="1:7" ht="14.25">
      <c r="A374" s="116" t="s">
        <v>191</v>
      </c>
      <c r="B374" s="120">
        <f>SUM(B375:B387)</f>
        <v>668</v>
      </c>
      <c r="C374" s="120">
        <f>SUM(C375:C387)</f>
        <v>455</v>
      </c>
      <c r="D374" s="120">
        <f>SUM(D375:D387)</f>
        <v>800</v>
      </c>
      <c r="E374" s="120">
        <f>SUM(E375:E387)</f>
        <v>800</v>
      </c>
      <c r="F374" s="74">
        <f t="shared" si="7"/>
        <v>100</v>
      </c>
      <c r="G374" s="66">
        <f>(E374-B374)/B374*100</f>
        <v>19.760479041916167</v>
      </c>
    </row>
    <row r="375" spans="1:7" ht="14.25">
      <c r="A375" s="111" t="s">
        <v>717</v>
      </c>
      <c r="B375" s="121">
        <v>518</v>
      </c>
      <c r="C375" s="120">
        <v>407</v>
      </c>
      <c r="D375" s="120">
        <v>558</v>
      </c>
      <c r="E375" s="120">
        <v>558</v>
      </c>
      <c r="F375" s="74">
        <f t="shared" si="7"/>
        <v>100</v>
      </c>
      <c r="G375" s="66">
        <f>(E375-B375)/B375*100</f>
        <v>7.722007722007722</v>
      </c>
    </row>
    <row r="376" spans="1:7" ht="14.25">
      <c r="A376" s="111" t="s">
        <v>718</v>
      </c>
      <c r="B376" s="121">
        <v>102</v>
      </c>
      <c r="C376" s="120">
        <v>1</v>
      </c>
      <c r="D376" s="120">
        <v>106</v>
      </c>
      <c r="E376" s="120">
        <v>106</v>
      </c>
      <c r="F376" s="74">
        <f t="shared" si="7"/>
        <v>100</v>
      </c>
      <c r="G376" s="66">
        <f>(E376-B376)/B376*100</f>
        <v>3.9215686274509802</v>
      </c>
    </row>
    <row r="377" spans="1:7" ht="14.25">
      <c r="A377" s="111" t="s">
        <v>719</v>
      </c>
      <c r="B377" s="121"/>
      <c r="C377" s="120">
        <v>0</v>
      </c>
      <c r="D377" s="120"/>
      <c r="E377" s="120">
        <v>0</v>
      </c>
      <c r="F377" s="74">
        <f t="shared" si="7"/>
      </c>
      <c r="G377" s="66"/>
    </row>
    <row r="378" spans="1:7" ht="14.25">
      <c r="A378" s="111" t="s">
        <v>913</v>
      </c>
      <c r="B378" s="121">
        <v>18</v>
      </c>
      <c r="C378" s="120"/>
      <c r="D378" s="120">
        <v>55</v>
      </c>
      <c r="E378" s="120">
        <v>55</v>
      </c>
      <c r="F378" s="74">
        <f t="shared" si="7"/>
        <v>100</v>
      </c>
      <c r="G378" s="66">
        <f>(E378-B378)/B378*100</f>
        <v>205.55555555555554</v>
      </c>
    </row>
    <row r="379" spans="1:7" ht="14.25">
      <c r="A379" s="111" t="s">
        <v>914</v>
      </c>
      <c r="B379" s="121">
        <v>13</v>
      </c>
      <c r="C379" s="120">
        <v>42</v>
      </c>
      <c r="D379" s="120">
        <v>38</v>
      </c>
      <c r="E379" s="120">
        <v>38</v>
      </c>
      <c r="F379" s="74">
        <f t="shared" si="7"/>
        <v>100</v>
      </c>
      <c r="G379" s="66">
        <f>(E379-B379)/B379*100</f>
        <v>192.30769230769232</v>
      </c>
    </row>
    <row r="380" spans="1:7" ht="14.25">
      <c r="A380" s="111" t="s">
        <v>915</v>
      </c>
      <c r="B380" s="121"/>
      <c r="C380" s="120">
        <v>0</v>
      </c>
      <c r="D380" s="120"/>
      <c r="E380" s="120">
        <v>0</v>
      </c>
      <c r="F380" s="74">
        <f t="shared" si="7"/>
      </c>
      <c r="G380" s="66"/>
    </row>
    <row r="381" spans="1:7" ht="14.25">
      <c r="A381" s="111" t="s">
        <v>916</v>
      </c>
      <c r="B381" s="121">
        <v>15</v>
      </c>
      <c r="C381" s="120">
        <v>1</v>
      </c>
      <c r="D381" s="120">
        <v>33</v>
      </c>
      <c r="E381" s="120">
        <v>33</v>
      </c>
      <c r="F381" s="74">
        <f t="shared" si="7"/>
        <v>100</v>
      </c>
      <c r="G381" s="66">
        <f>(E381-B381)/B381*100</f>
        <v>120</v>
      </c>
    </row>
    <row r="382" spans="1:7" ht="14.25">
      <c r="A382" s="111" t="s">
        <v>917</v>
      </c>
      <c r="B382" s="121"/>
      <c r="C382" s="120">
        <v>0</v>
      </c>
      <c r="D382" s="120"/>
      <c r="E382" s="120">
        <v>0</v>
      </c>
      <c r="F382" s="74">
        <f t="shared" si="7"/>
      </c>
      <c r="G382" s="66"/>
    </row>
    <row r="383" spans="1:7" ht="14.25">
      <c r="A383" s="111" t="s">
        <v>918</v>
      </c>
      <c r="B383" s="121"/>
      <c r="C383" s="120">
        <v>0</v>
      </c>
      <c r="D383" s="120"/>
      <c r="E383" s="120">
        <v>0</v>
      </c>
      <c r="F383" s="74">
        <f t="shared" si="7"/>
      </c>
      <c r="G383" s="66"/>
    </row>
    <row r="384" spans="1:7" ht="14.25">
      <c r="A384" s="111" t="s">
        <v>919</v>
      </c>
      <c r="B384" s="121">
        <v>2</v>
      </c>
      <c r="C384" s="120">
        <v>4</v>
      </c>
      <c r="D384" s="120">
        <v>10</v>
      </c>
      <c r="E384" s="120">
        <v>10</v>
      </c>
      <c r="F384" s="74">
        <f t="shared" si="7"/>
        <v>100</v>
      </c>
      <c r="G384" s="66">
        <f>(E384-B384)/B384*100</f>
        <v>400</v>
      </c>
    </row>
    <row r="385" spans="1:7" ht="14.25">
      <c r="A385" s="111" t="s">
        <v>920</v>
      </c>
      <c r="B385" s="120"/>
      <c r="C385" s="120"/>
      <c r="D385" s="120"/>
      <c r="E385" s="120">
        <v>0</v>
      </c>
      <c r="F385" s="74">
        <f t="shared" si="7"/>
      </c>
      <c r="G385" s="66"/>
    </row>
    <row r="386" spans="1:7" ht="14.25">
      <c r="A386" s="111" t="s">
        <v>726</v>
      </c>
      <c r="B386" s="120"/>
      <c r="C386" s="120"/>
      <c r="D386" s="120"/>
      <c r="E386" s="120">
        <v>0</v>
      </c>
      <c r="F386" s="74">
        <f t="shared" si="7"/>
      </c>
      <c r="G386" s="66"/>
    </row>
    <row r="387" spans="1:7" ht="14.25">
      <c r="A387" s="111" t="s">
        <v>921</v>
      </c>
      <c r="B387" s="120"/>
      <c r="C387" s="120"/>
      <c r="D387" s="120"/>
      <c r="E387" s="120">
        <v>0</v>
      </c>
      <c r="F387" s="74">
        <f t="shared" si="7"/>
      </c>
      <c r="G387" s="66"/>
    </row>
    <row r="388" spans="1:7" ht="14.25">
      <c r="A388" s="116" t="s">
        <v>192</v>
      </c>
      <c r="B388" s="120">
        <f>SUM(B389:B396)</f>
        <v>0</v>
      </c>
      <c r="C388" s="120">
        <f>SUM(C389:C396)</f>
        <v>0</v>
      </c>
      <c r="D388" s="120">
        <f>SUM(D389:D396)</f>
        <v>0</v>
      </c>
      <c r="E388" s="120">
        <f>SUM(E389:E396)</f>
        <v>0</v>
      </c>
      <c r="F388" s="74">
        <f t="shared" si="7"/>
      </c>
      <c r="G388" s="66"/>
    </row>
    <row r="389" spans="1:7" ht="14.25">
      <c r="A389" s="111" t="s">
        <v>717</v>
      </c>
      <c r="B389" s="120"/>
      <c r="C389" s="120"/>
      <c r="D389" s="120"/>
      <c r="E389" s="120">
        <v>0</v>
      </c>
      <c r="F389" s="74">
        <f aca="true" t="shared" si="8" ref="F389:F452">IF(D389&lt;&gt;0,(E389/D389)*100,"")</f>
      </c>
      <c r="G389" s="66"/>
    </row>
    <row r="390" spans="1:7" ht="14.25">
      <c r="A390" s="111" t="s">
        <v>718</v>
      </c>
      <c r="B390" s="120"/>
      <c r="C390" s="120"/>
      <c r="D390" s="120"/>
      <c r="E390" s="120">
        <v>0</v>
      </c>
      <c r="F390" s="74">
        <f t="shared" si="8"/>
      </c>
      <c r="G390" s="66"/>
    </row>
    <row r="391" spans="1:7" ht="14.25">
      <c r="A391" s="111" t="s">
        <v>719</v>
      </c>
      <c r="B391" s="120"/>
      <c r="C391" s="120"/>
      <c r="D391" s="120"/>
      <c r="E391" s="120">
        <v>0</v>
      </c>
      <c r="F391" s="74">
        <f t="shared" si="8"/>
      </c>
      <c r="G391" s="66"/>
    </row>
    <row r="392" spans="1:7" ht="14.25">
      <c r="A392" s="111" t="s">
        <v>922</v>
      </c>
      <c r="B392" s="120"/>
      <c r="C392" s="120"/>
      <c r="D392" s="120"/>
      <c r="E392" s="120">
        <v>0</v>
      </c>
      <c r="F392" s="74">
        <f t="shared" si="8"/>
      </c>
      <c r="G392" s="66"/>
    </row>
    <row r="393" spans="1:7" ht="14.25">
      <c r="A393" s="111" t="s">
        <v>923</v>
      </c>
      <c r="B393" s="120"/>
      <c r="C393" s="120"/>
      <c r="D393" s="120"/>
      <c r="E393" s="120">
        <v>0</v>
      </c>
      <c r="F393" s="74">
        <f t="shared" si="8"/>
      </c>
      <c r="G393" s="66"/>
    </row>
    <row r="394" spans="1:7" ht="14.25">
      <c r="A394" s="111" t="s">
        <v>924</v>
      </c>
      <c r="B394" s="120"/>
      <c r="C394" s="120"/>
      <c r="D394" s="120"/>
      <c r="E394" s="120">
        <v>0</v>
      </c>
      <c r="F394" s="74">
        <f t="shared" si="8"/>
      </c>
      <c r="G394" s="66"/>
    </row>
    <row r="395" spans="1:7" ht="14.25">
      <c r="A395" s="111" t="s">
        <v>726</v>
      </c>
      <c r="B395" s="120"/>
      <c r="C395" s="120"/>
      <c r="D395" s="120"/>
      <c r="E395" s="120">
        <v>0</v>
      </c>
      <c r="F395" s="74">
        <f t="shared" si="8"/>
      </c>
      <c r="G395" s="66"/>
    </row>
    <row r="396" spans="1:7" ht="14.25">
      <c r="A396" s="111" t="s">
        <v>925</v>
      </c>
      <c r="B396" s="120"/>
      <c r="C396" s="120"/>
      <c r="D396" s="120"/>
      <c r="E396" s="120">
        <v>0</v>
      </c>
      <c r="F396" s="74">
        <f t="shared" si="8"/>
      </c>
      <c r="G396" s="66"/>
    </row>
    <row r="397" spans="1:7" ht="14.25">
      <c r="A397" s="116" t="s">
        <v>193</v>
      </c>
      <c r="B397" s="120">
        <f>SUM(B398:B405)</f>
        <v>0</v>
      </c>
      <c r="C397" s="120">
        <f>SUM(C398:C405)</f>
        <v>0</v>
      </c>
      <c r="D397" s="120">
        <f>SUM(D398:D405)</f>
        <v>0</v>
      </c>
      <c r="E397" s="120">
        <f>SUM(E398:E405)</f>
        <v>0</v>
      </c>
      <c r="F397" s="74">
        <f t="shared" si="8"/>
      </c>
      <c r="G397" s="66"/>
    </row>
    <row r="398" spans="1:7" ht="14.25">
      <c r="A398" s="111" t="s">
        <v>717</v>
      </c>
      <c r="B398" s="120"/>
      <c r="C398" s="120"/>
      <c r="D398" s="120"/>
      <c r="E398" s="120">
        <v>0</v>
      </c>
      <c r="F398" s="74">
        <f t="shared" si="8"/>
      </c>
      <c r="G398" s="66"/>
    </row>
    <row r="399" spans="1:7" ht="14.25">
      <c r="A399" s="111" t="s">
        <v>718</v>
      </c>
      <c r="B399" s="120"/>
      <c r="C399" s="120"/>
      <c r="D399" s="120"/>
      <c r="E399" s="120">
        <v>0</v>
      </c>
      <c r="F399" s="74">
        <f t="shared" si="8"/>
      </c>
      <c r="G399" s="66"/>
    </row>
    <row r="400" spans="1:7" ht="14.25">
      <c r="A400" s="111" t="s">
        <v>719</v>
      </c>
      <c r="B400" s="120"/>
      <c r="C400" s="120"/>
      <c r="D400" s="120"/>
      <c r="E400" s="120">
        <v>0</v>
      </c>
      <c r="F400" s="74">
        <f t="shared" si="8"/>
      </c>
      <c r="G400" s="66"/>
    </row>
    <row r="401" spans="1:7" ht="14.25">
      <c r="A401" s="111" t="s">
        <v>926</v>
      </c>
      <c r="B401" s="120"/>
      <c r="C401" s="120"/>
      <c r="D401" s="120"/>
      <c r="E401" s="120">
        <v>0</v>
      </c>
      <c r="F401" s="74">
        <f t="shared" si="8"/>
      </c>
      <c r="G401" s="66"/>
    </row>
    <row r="402" spans="1:7" ht="14.25">
      <c r="A402" s="111" t="s">
        <v>927</v>
      </c>
      <c r="B402" s="120"/>
      <c r="C402" s="120"/>
      <c r="D402" s="120"/>
      <c r="E402" s="120">
        <v>0</v>
      </c>
      <c r="F402" s="74">
        <f t="shared" si="8"/>
      </c>
      <c r="G402" s="66"/>
    </row>
    <row r="403" spans="1:7" ht="14.25">
      <c r="A403" s="111" t="s">
        <v>928</v>
      </c>
      <c r="B403" s="120"/>
      <c r="C403" s="120"/>
      <c r="D403" s="120"/>
      <c r="E403" s="120">
        <v>0</v>
      </c>
      <c r="F403" s="74">
        <f t="shared" si="8"/>
      </c>
      <c r="G403" s="66"/>
    </row>
    <row r="404" spans="1:7" ht="14.25">
      <c r="A404" s="111" t="s">
        <v>726</v>
      </c>
      <c r="B404" s="120"/>
      <c r="C404" s="120"/>
      <c r="D404" s="120"/>
      <c r="E404" s="120">
        <v>0</v>
      </c>
      <c r="F404" s="74">
        <f t="shared" si="8"/>
      </c>
      <c r="G404" s="66"/>
    </row>
    <row r="405" spans="1:7" ht="14.25">
      <c r="A405" s="111" t="s">
        <v>929</v>
      </c>
      <c r="B405" s="120"/>
      <c r="C405" s="120"/>
      <c r="D405" s="120"/>
      <c r="E405" s="120">
        <v>0</v>
      </c>
      <c r="F405" s="74">
        <f t="shared" si="8"/>
      </c>
      <c r="G405" s="66"/>
    </row>
    <row r="406" spans="1:7" ht="14.25">
      <c r="A406" s="116" t="s">
        <v>194</v>
      </c>
      <c r="B406" s="120">
        <f>SUM(B407:B413)</f>
        <v>0</v>
      </c>
      <c r="C406" s="120">
        <f>SUM(C407:C413)</f>
        <v>0</v>
      </c>
      <c r="D406" s="120">
        <f>SUM(D407:D413)</f>
        <v>0</v>
      </c>
      <c r="E406" s="120">
        <f>SUM(E407:E413)</f>
        <v>0</v>
      </c>
      <c r="F406" s="74">
        <f t="shared" si="8"/>
      </c>
      <c r="G406" s="66"/>
    </row>
    <row r="407" spans="1:7" ht="14.25">
      <c r="A407" s="111" t="s">
        <v>717</v>
      </c>
      <c r="B407" s="120"/>
      <c r="C407" s="120"/>
      <c r="D407" s="120"/>
      <c r="E407" s="120">
        <v>0</v>
      </c>
      <c r="F407" s="74">
        <f t="shared" si="8"/>
      </c>
      <c r="G407" s="66"/>
    </row>
    <row r="408" spans="1:7" ht="14.25">
      <c r="A408" s="111" t="s">
        <v>718</v>
      </c>
      <c r="B408" s="120"/>
      <c r="C408" s="120"/>
      <c r="D408" s="120"/>
      <c r="E408" s="120">
        <v>0</v>
      </c>
      <c r="F408" s="74">
        <f t="shared" si="8"/>
      </c>
      <c r="G408" s="66"/>
    </row>
    <row r="409" spans="1:7" ht="14.25">
      <c r="A409" s="111" t="s">
        <v>719</v>
      </c>
      <c r="B409" s="120"/>
      <c r="C409" s="120"/>
      <c r="D409" s="120"/>
      <c r="E409" s="120">
        <v>0</v>
      </c>
      <c r="F409" s="74">
        <f t="shared" si="8"/>
      </c>
      <c r="G409" s="66"/>
    </row>
    <row r="410" spans="1:7" ht="14.25">
      <c r="A410" s="111" t="s">
        <v>930</v>
      </c>
      <c r="B410" s="120"/>
      <c r="C410" s="120"/>
      <c r="D410" s="120"/>
      <c r="E410" s="120">
        <v>0</v>
      </c>
      <c r="F410" s="74">
        <f t="shared" si="8"/>
      </c>
      <c r="G410" s="66"/>
    </row>
    <row r="411" spans="1:7" ht="14.25">
      <c r="A411" s="111" t="s">
        <v>931</v>
      </c>
      <c r="B411" s="120"/>
      <c r="C411" s="120"/>
      <c r="D411" s="120"/>
      <c r="E411" s="120">
        <v>0</v>
      </c>
      <c r="F411" s="74">
        <f t="shared" si="8"/>
      </c>
      <c r="G411" s="66"/>
    </row>
    <row r="412" spans="1:7" ht="14.25">
      <c r="A412" s="111" t="s">
        <v>726</v>
      </c>
      <c r="B412" s="120"/>
      <c r="C412" s="120"/>
      <c r="D412" s="120"/>
      <c r="E412" s="120">
        <v>0</v>
      </c>
      <c r="F412" s="74">
        <f t="shared" si="8"/>
      </c>
      <c r="G412" s="66"/>
    </row>
    <row r="413" spans="1:7" ht="14.25">
      <c r="A413" s="111" t="s">
        <v>932</v>
      </c>
      <c r="B413" s="120"/>
      <c r="C413" s="120"/>
      <c r="D413" s="120"/>
      <c r="E413" s="120">
        <v>0</v>
      </c>
      <c r="F413" s="74">
        <f t="shared" si="8"/>
      </c>
      <c r="G413" s="66"/>
    </row>
    <row r="414" spans="1:7" ht="14.25">
      <c r="A414" s="116" t="s">
        <v>195</v>
      </c>
      <c r="B414" s="120">
        <f>SUM(B415:B421)</f>
        <v>0</v>
      </c>
      <c r="C414" s="120">
        <f>SUM(C415:C421)</f>
        <v>0</v>
      </c>
      <c r="D414" s="120">
        <f>SUM(D415:D421)</f>
        <v>0</v>
      </c>
      <c r="E414" s="120">
        <f>SUM(E415:E421)</f>
        <v>0</v>
      </c>
      <c r="F414" s="74">
        <f t="shared" si="8"/>
      </c>
      <c r="G414" s="66"/>
    </row>
    <row r="415" spans="1:7" ht="14.25">
      <c r="A415" s="111" t="s">
        <v>717</v>
      </c>
      <c r="B415" s="120"/>
      <c r="C415" s="120"/>
      <c r="D415" s="120"/>
      <c r="E415" s="120">
        <v>0</v>
      </c>
      <c r="F415" s="74">
        <f t="shared" si="8"/>
      </c>
      <c r="G415" s="66"/>
    </row>
    <row r="416" spans="1:7" ht="14.25">
      <c r="A416" s="111" t="s">
        <v>718</v>
      </c>
      <c r="B416" s="120"/>
      <c r="C416" s="120"/>
      <c r="D416" s="120"/>
      <c r="E416" s="120">
        <v>0</v>
      </c>
      <c r="F416" s="74">
        <f t="shared" si="8"/>
      </c>
      <c r="G416" s="66"/>
    </row>
    <row r="417" spans="1:7" ht="14.25">
      <c r="A417" s="111" t="s">
        <v>933</v>
      </c>
      <c r="B417" s="120"/>
      <c r="C417" s="120"/>
      <c r="D417" s="120"/>
      <c r="E417" s="120">
        <v>0</v>
      </c>
      <c r="F417" s="74">
        <f t="shared" si="8"/>
      </c>
      <c r="G417" s="66"/>
    </row>
    <row r="418" spans="1:7" ht="14.25">
      <c r="A418" s="111" t="s">
        <v>934</v>
      </c>
      <c r="B418" s="120"/>
      <c r="C418" s="120"/>
      <c r="D418" s="120"/>
      <c r="E418" s="120">
        <v>0</v>
      </c>
      <c r="F418" s="74">
        <f t="shared" si="8"/>
      </c>
      <c r="G418" s="66"/>
    </row>
    <row r="419" spans="1:7" ht="14.25">
      <c r="A419" s="111" t="s">
        <v>935</v>
      </c>
      <c r="B419" s="120"/>
      <c r="C419" s="120"/>
      <c r="D419" s="120"/>
      <c r="E419" s="120">
        <v>0</v>
      </c>
      <c r="F419" s="74">
        <f t="shared" si="8"/>
      </c>
      <c r="G419" s="66"/>
    </row>
    <row r="420" spans="1:7" ht="14.25">
      <c r="A420" s="111" t="s">
        <v>896</v>
      </c>
      <c r="B420" s="120"/>
      <c r="C420" s="120"/>
      <c r="D420" s="120"/>
      <c r="E420" s="120">
        <v>0</v>
      </c>
      <c r="F420" s="74">
        <f t="shared" si="8"/>
      </c>
      <c r="G420" s="66"/>
    </row>
    <row r="421" spans="1:7" ht="14.25">
      <c r="A421" s="111" t="s">
        <v>936</v>
      </c>
      <c r="B421" s="120"/>
      <c r="C421" s="120"/>
      <c r="D421" s="120"/>
      <c r="E421" s="120">
        <v>0</v>
      </c>
      <c r="F421" s="74">
        <f t="shared" si="8"/>
      </c>
      <c r="G421" s="66"/>
    </row>
    <row r="422" spans="1:7" ht="14.25">
      <c r="A422" s="116" t="s">
        <v>196</v>
      </c>
      <c r="B422" s="120">
        <f>SUM(B423:B430)</f>
        <v>0</v>
      </c>
      <c r="C422" s="120">
        <f>SUM(C423:C430)</f>
        <v>0</v>
      </c>
      <c r="D422" s="120">
        <f>SUM(D423:D430)</f>
        <v>0</v>
      </c>
      <c r="E422" s="120">
        <f>SUM(E423:E430)</f>
        <v>0</v>
      </c>
      <c r="F422" s="74">
        <f t="shared" si="8"/>
      </c>
      <c r="G422" s="66"/>
    </row>
    <row r="423" spans="1:7" ht="14.25">
      <c r="A423" s="111" t="s">
        <v>937</v>
      </c>
      <c r="B423" s="120"/>
      <c r="C423" s="120"/>
      <c r="D423" s="120"/>
      <c r="E423" s="120">
        <v>0</v>
      </c>
      <c r="F423" s="74">
        <f t="shared" si="8"/>
      </c>
      <c r="G423" s="66"/>
    </row>
    <row r="424" spans="1:7" ht="14.25">
      <c r="A424" s="111" t="s">
        <v>717</v>
      </c>
      <c r="B424" s="120"/>
      <c r="C424" s="120"/>
      <c r="D424" s="120"/>
      <c r="E424" s="120">
        <v>0</v>
      </c>
      <c r="F424" s="74">
        <f t="shared" si="8"/>
      </c>
      <c r="G424" s="66"/>
    </row>
    <row r="425" spans="1:7" ht="14.25">
      <c r="A425" s="111" t="s">
        <v>938</v>
      </c>
      <c r="B425" s="120"/>
      <c r="C425" s="120"/>
      <c r="D425" s="120"/>
      <c r="E425" s="120">
        <v>0</v>
      </c>
      <c r="F425" s="74">
        <f t="shared" si="8"/>
      </c>
      <c r="G425" s="66"/>
    </row>
    <row r="426" spans="1:7" ht="14.25">
      <c r="A426" s="111" t="s">
        <v>939</v>
      </c>
      <c r="B426" s="120"/>
      <c r="C426" s="120"/>
      <c r="D426" s="120"/>
      <c r="E426" s="120">
        <v>0</v>
      </c>
      <c r="F426" s="74">
        <f t="shared" si="8"/>
      </c>
      <c r="G426" s="66"/>
    </row>
    <row r="427" spans="1:7" ht="14.25">
      <c r="A427" s="111" t="s">
        <v>940</v>
      </c>
      <c r="B427" s="120"/>
      <c r="C427" s="120"/>
      <c r="D427" s="120"/>
      <c r="E427" s="120">
        <v>0</v>
      </c>
      <c r="F427" s="74">
        <f t="shared" si="8"/>
      </c>
      <c r="G427" s="66"/>
    </row>
    <row r="428" spans="1:7" ht="14.25">
      <c r="A428" s="111" t="s">
        <v>941</v>
      </c>
      <c r="B428" s="120"/>
      <c r="C428" s="120"/>
      <c r="D428" s="120"/>
      <c r="E428" s="120">
        <v>0</v>
      </c>
      <c r="F428" s="74">
        <f t="shared" si="8"/>
      </c>
      <c r="G428" s="66"/>
    </row>
    <row r="429" spans="1:7" ht="14.25">
      <c r="A429" s="111" t="s">
        <v>942</v>
      </c>
      <c r="B429" s="120"/>
      <c r="C429" s="120"/>
      <c r="D429" s="120"/>
      <c r="E429" s="120">
        <v>0</v>
      </c>
      <c r="F429" s="74">
        <f t="shared" si="8"/>
      </c>
      <c r="G429" s="66"/>
    </row>
    <row r="430" spans="1:7" ht="14.25">
      <c r="A430" s="111" t="s">
        <v>943</v>
      </c>
      <c r="B430" s="120"/>
      <c r="C430" s="120"/>
      <c r="D430" s="120"/>
      <c r="E430" s="120">
        <v>0</v>
      </c>
      <c r="F430" s="74">
        <f t="shared" si="8"/>
      </c>
      <c r="G430" s="66"/>
    </row>
    <row r="431" spans="1:7" ht="14.25">
      <c r="A431" s="116" t="s">
        <v>944</v>
      </c>
      <c r="B431" s="120">
        <f>B432+B433</f>
        <v>10</v>
      </c>
      <c r="C431" s="120">
        <f>C432+C433</f>
        <v>0</v>
      </c>
      <c r="D431" s="120">
        <f>D432+D433</f>
        <v>0</v>
      </c>
      <c r="E431" s="120">
        <f>E432+E433</f>
        <v>0</v>
      </c>
      <c r="F431" s="74">
        <f t="shared" si="8"/>
      </c>
      <c r="G431" s="66">
        <f>(E431-B431)/B431*100</f>
        <v>-100</v>
      </c>
    </row>
    <row r="432" spans="1:7" ht="14.25">
      <c r="A432" s="111" t="s">
        <v>945</v>
      </c>
      <c r="B432" s="120">
        <v>10</v>
      </c>
      <c r="C432" s="120"/>
      <c r="D432" s="120"/>
      <c r="E432" s="120">
        <v>0</v>
      </c>
      <c r="F432" s="74">
        <f t="shared" si="8"/>
      </c>
      <c r="G432" s="66">
        <f>(E432-B432)/B432*100</f>
        <v>-100</v>
      </c>
    </row>
    <row r="433" spans="1:7" ht="14.25">
      <c r="A433" s="111" t="s">
        <v>946</v>
      </c>
      <c r="B433" s="120"/>
      <c r="C433" s="120"/>
      <c r="D433" s="120"/>
      <c r="E433" s="120">
        <v>0</v>
      </c>
      <c r="F433" s="74">
        <f t="shared" si="8"/>
      </c>
      <c r="G433" s="66"/>
    </row>
    <row r="434" spans="1:7" ht="14.25">
      <c r="A434" s="116" t="s">
        <v>197</v>
      </c>
      <c r="B434" s="120">
        <f>SUM(B435,B440,B449,B456,B462,B466,B470,B474,B480,B487)</f>
        <v>50273</v>
      </c>
      <c r="C434" s="120">
        <f>SUM(C435,C440,C449,C456,C462,C466,C470,C474,C480,C487)</f>
        <v>28781</v>
      </c>
      <c r="D434" s="120">
        <f>SUM(D435,D440,D449,D456,D462,D466,D470,D474,D480,D487)</f>
        <v>49271</v>
      </c>
      <c r="E434" s="120">
        <f>SUM(E435,E440,E449,E456,E462,E466,E470,E474,E480,E487)</f>
        <v>49073</v>
      </c>
      <c r="F434" s="74">
        <f t="shared" si="8"/>
        <v>99.59814089423799</v>
      </c>
      <c r="G434" s="66">
        <f>(E434-B434)/B434*100</f>
        <v>-2.3869671593101662</v>
      </c>
    </row>
    <row r="435" spans="1:7" ht="14.25">
      <c r="A435" s="116" t="s">
        <v>198</v>
      </c>
      <c r="B435" s="120">
        <f>SUM(B436:B439)</f>
        <v>1191</v>
      </c>
      <c r="C435" s="120">
        <f>SUM(C436:C439)</f>
        <v>730</v>
      </c>
      <c r="D435" s="120">
        <f>SUM(D436:D439)</f>
        <v>1062</v>
      </c>
      <c r="E435" s="120">
        <f>SUM(E436:E439)</f>
        <v>1062</v>
      </c>
      <c r="F435" s="74">
        <f t="shared" si="8"/>
        <v>100</v>
      </c>
      <c r="G435" s="66">
        <f>(E435-B435)/B435*100</f>
        <v>-10.831234256926953</v>
      </c>
    </row>
    <row r="436" spans="1:7" ht="14.25">
      <c r="A436" s="111" t="s">
        <v>717</v>
      </c>
      <c r="B436" s="121">
        <v>196</v>
      </c>
      <c r="C436" s="120">
        <v>110</v>
      </c>
      <c r="D436" s="120">
        <v>141</v>
      </c>
      <c r="E436" s="120">
        <v>141</v>
      </c>
      <c r="F436" s="74">
        <f t="shared" si="8"/>
        <v>100</v>
      </c>
      <c r="G436" s="66">
        <f>(E436-B436)/B436*100</f>
        <v>-28.061224489795915</v>
      </c>
    </row>
    <row r="437" spans="1:7" ht="14.25">
      <c r="A437" s="111" t="s">
        <v>718</v>
      </c>
      <c r="B437" s="121"/>
      <c r="C437" s="120">
        <v>0</v>
      </c>
      <c r="D437" s="120">
        <v>0</v>
      </c>
      <c r="E437" s="120">
        <v>0</v>
      </c>
      <c r="F437" s="74">
        <f t="shared" si="8"/>
      </c>
      <c r="G437" s="66"/>
    </row>
    <row r="438" spans="1:7" ht="14.25">
      <c r="A438" s="111" t="s">
        <v>719</v>
      </c>
      <c r="B438" s="121"/>
      <c r="C438" s="120">
        <v>0</v>
      </c>
      <c r="D438" s="120">
        <v>0</v>
      </c>
      <c r="E438" s="120">
        <v>0</v>
      </c>
      <c r="F438" s="74">
        <f t="shared" si="8"/>
      </c>
      <c r="G438" s="66"/>
    </row>
    <row r="439" spans="1:7" ht="14.25">
      <c r="A439" s="111" t="s">
        <v>947</v>
      </c>
      <c r="B439" s="121">
        <v>995</v>
      </c>
      <c r="C439" s="120">
        <v>620</v>
      </c>
      <c r="D439" s="120">
        <v>921</v>
      </c>
      <c r="E439" s="120">
        <v>921</v>
      </c>
      <c r="F439" s="74">
        <f t="shared" si="8"/>
        <v>100</v>
      </c>
      <c r="G439" s="66">
        <f aca="true" t="shared" si="9" ref="G439:G445">(E439-B439)/B439*100</f>
        <v>-7.4371859296482405</v>
      </c>
    </row>
    <row r="440" spans="1:7" ht="14.25">
      <c r="A440" s="116" t="s">
        <v>199</v>
      </c>
      <c r="B440" s="120">
        <f>SUM(B441:B448)</f>
        <v>47062</v>
      </c>
      <c r="C440" s="120">
        <f>SUM(C441:C448)</f>
        <v>27455</v>
      </c>
      <c r="D440" s="120">
        <f>SUM(D441:D448)</f>
        <v>44793</v>
      </c>
      <c r="E440" s="120">
        <f>SUM(E441:E448)</f>
        <v>44793</v>
      </c>
      <c r="F440" s="74">
        <f t="shared" si="8"/>
        <v>100</v>
      </c>
      <c r="G440" s="66">
        <f t="shared" si="9"/>
        <v>-4.821299562279546</v>
      </c>
    </row>
    <row r="441" spans="1:7" ht="14.25">
      <c r="A441" s="111" t="s">
        <v>948</v>
      </c>
      <c r="B441" s="121">
        <v>1748</v>
      </c>
      <c r="C441" s="120">
        <v>710</v>
      </c>
      <c r="D441" s="120">
        <v>2725</v>
      </c>
      <c r="E441" s="120">
        <v>2725</v>
      </c>
      <c r="F441" s="74">
        <f t="shared" si="8"/>
        <v>100</v>
      </c>
      <c r="G441" s="66">
        <f t="shared" si="9"/>
        <v>55.892448512585815</v>
      </c>
    </row>
    <row r="442" spans="1:7" ht="14.25">
      <c r="A442" s="111" t="s">
        <v>949</v>
      </c>
      <c r="B442" s="121">
        <v>26771</v>
      </c>
      <c r="C442" s="120">
        <f>15668-540</f>
        <v>15128</v>
      </c>
      <c r="D442" s="120">
        <v>24322</v>
      </c>
      <c r="E442" s="120">
        <v>24322</v>
      </c>
      <c r="F442" s="74">
        <f t="shared" si="8"/>
        <v>100</v>
      </c>
      <c r="G442" s="66">
        <f t="shared" si="9"/>
        <v>-9.14795861193082</v>
      </c>
    </row>
    <row r="443" spans="1:7" ht="14.25">
      <c r="A443" s="111" t="s">
        <v>950</v>
      </c>
      <c r="B443" s="121">
        <v>14515</v>
      </c>
      <c r="C443" s="120">
        <v>9050</v>
      </c>
      <c r="D443" s="120">
        <v>14119</v>
      </c>
      <c r="E443" s="120">
        <v>14119</v>
      </c>
      <c r="F443" s="74">
        <f t="shared" si="8"/>
        <v>100</v>
      </c>
      <c r="G443" s="66">
        <f t="shared" si="9"/>
        <v>-2.7282121942817774</v>
      </c>
    </row>
    <row r="444" spans="1:7" ht="14.25">
      <c r="A444" s="111" t="s">
        <v>951</v>
      </c>
      <c r="B444" s="121">
        <v>3995</v>
      </c>
      <c r="C444" s="120">
        <v>2567</v>
      </c>
      <c r="D444" s="120">
        <v>3577</v>
      </c>
      <c r="E444" s="120">
        <v>3577</v>
      </c>
      <c r="F444" s="74">
        <f t="shared" si="8"/>
        <v>100</v>
      </c>
      <c r="G444" s="66">
        <f t="shared" si="9"/>
        <v>-10.463078848560702</v>
      </c>
    </row>
    <row r="445" spans="1:7" ht="14.25">
      <c r="A445" s="111" t="s">
        <v>952</v>
      </c>
      <c r="B445" s="121">
        <v>33</v>
      </c>
      <c r="C445" s="120"/>
      <c r="D445" s="120">
        <v>43</v>
      </c>
      <c r="E445" s="120">
        <v>43</v>
      </c>
      <c r="F445" s="74">
        <f t="shared" si="8"/>
        <v>100</v>
      </c>
      <c r="G445" s="66">
        <f t="shared" si="9"/>
        <v>30.303030303030305</v>
      </c>
    </row>
    <row r="446" spans="1:7" ht="14.25">
      <c r="A446" s="111" t="s">
        <v>953</v>
      </c>
      <c r="B446" s="120"/>
      <c r="C446" s="120"/>
      <c r="D446" s="120">
        <v>0</v>
      </c>
      <c r="E446" s="120">
        <v>0</v>
      </c>
      <c r="F446" s="74">
        <f t="shared" si="8"/>
      </c>
      <c r="G446" s="66"/>
    </row>
    <row r="447" spans="1:7" ht="14.25">
      <c r="A447" s="111" t="s">
        <v>954</v>
      </c>
      <c r="B447" s="120"/>
      <c r="C447" s="120"/>
      <c r="D447" s="120">
        <v>0</v>
      </c>
      <c r="E447" s="120">
        <v>0</v>
      </c>
      <c r="F447" s="74">
        <f t="shared" si="8"/>
      </c>
      <c r="G447" s="66"/>
    </row>
    <row r="448" spans="1:7" ht="14.25">
      <c r="A448" s="111" t="s">
        <v>955</v>
      </c>
      <c r="B448" s="120"/>
      <c r="C448" s="120"/>
      <c r="D448" s="120">
        <v>7</v>
      </c>
      <c r="E448" s="120">
        <v>7</v>
      </c>
      <c r="F448" s="74">
        <f t="shared" si="8"/>
        <v>100</v>
      </c>
      <c r="G448" s="66"/>
    </row>
    <row r="449" spans="1:7" ht="14.25">
      <c r="A449" s="116" t="s">
        <v>200</v>
      </c>
      <c r="B449" s="120">
        <f>SUM(B450:B455)</f>
        <v>475</v>
      </c>
      <c r="C449" s="120">
        <f>SUM(C450:C455)</f>
        <v>366</v>
      </c>
      <c r="D449" s="120">
        <f>SUM(D450:D455)</f>
        <v>429</v>
      </c>
      <c r="E449" s="120">
        <f>SUM(E450:E455)</f>
        <v>429</v>
      </c>
      <c r="F449" s="74">
        <f t="shared" si="8"/>
        <v>100</v>
      </c>
      <c r="G449" s="66">
        <f>(E449-B449)/B449*100</f>
        <v>-9.68421052631579</v>
      </c>
    </row>
    <row r="450" spans="1:7" ht="14.25">
      <c r="A450" s="111" t="s">
        <v>956</v>
      </c>
      <c r="B450" s="120"/>
      <c r="C450" s="120"/>
      <c r="D450" s="120">
        <v>0</v>
      </c>
      <c r="E450" s="120">
        <v>0</v>
      </c>
      <c r="F450" s="74">
        <f t="shared" si="8"/>
      </c>
      <c r="G450" s="66"/>
    </row>
    <row r="451" spans="1:7" ht="14.25">
      <c r="A451" s="111" t="s">
        <v>957</v>
      </c>
      <c r="B451" s="121">
        <v>475</v>
      </c>
      <c r="C451" s="120">
        <v>366</v>
      </c>
      <c r="D451" s="120">
        <v>429</v>
      </c>
      <c r="E451" s="120">
        <v>429</v>
      </c>
      <c r="F451" s="74">
        <f t="shared" si="8"/>
        <v>100</v>
      </c>
      <c r="G451" s="66">
        <f>(E451-B451)/B451*100</f>
        <v>-9.68421052631579</v>
      </c>
    </row>
    <row r="452" spans="1:7" ht="14.25">
      <c r="A452" s="111" t="s">
        <v>958</v>
      </c>
      <c r="B452" s="120"/>
      <c r="C452" s="120"/>
      <c r="D452" s="120">
        <v>0</v>
      </c>
      <c r="E452" s="120">
        <v>0</v>
      </c>
      <c r="F452" s="74">
        <f t="shared" si="8"/>
      </c>
      <c r="G452" s="66"/>
    </row>
    <row r="453" spans="1:7" ht="14.25">
      <c r="A453" s="111" t="s">
        <v>959</v>
      </c>
      <c r="B453" s="120"/>
      <c r="C453" s="120"/>
      <c r="D453" s="120">
        <v>0</v>
      </c>
      <c r="E453" s="120">
        <v>0</v>
      </c>
      <c r="F453" s="74">
        <f aca="true" t="shared" si="10" ref="F453:F516">IF(D453&lt;&gt;0,(E453/D453)*100,"")</f>
      </c>
      <c r="G453" s="66"/>
    </row>
    <row r="454" spans="1:7" ht="14.25">
      <c r="A454" s="111" t="s">
        <v>960</v>
      </c>
      <c r="B454" s="120"/>
      <c r="C454" s="120"/>
      <c r="D454" s="120">
        <v>0</v>
      </c>
      <c r="E454" s="120">
        <v>0</v>
      </c>
      <c r="F454" s="74">
        <f t="shared" si="10"/>
      </c>
      <c r="G454" s="66"/>
    </row>
    <row r="455" spans="1:7" ht="14.25">
      <c r="A455" s="111" t="s">
        <v>961</v>
      </c>
      <c r="B455" s="120"/>
      <c r="C455" s="120"/>
      <c r="D455" s="120">
        <v>0</v>
      </c>
      <c r="E455" s="120">
        <v>0</v>
      </c>
      <c r="F455" s="74">
        <f t="shared" si="10"/>
      </c>
      <c r="G455" s="66"/>
    </row>
    <row r="456" spans="1:7" ht="14.25">
      <c r="A456" s="116" t="s">
        <v>201</v>
      </c>
      <c r="B456" s="120">
        <f>SUM(B457:B461)</f>
        <v>0</v>
      </c>
      <c r="C456" s="120">
        <f>SUM(C457:C461)</f>
        <v>0</v>
      </c>
      <c r="D456" s="120">
        <f>SUM(D457:D461)</f>
        <v>0</v>
      </c>
      <c r="E456" s="120">
        <f>SUM(E457:E461)</f>
        <v>0</v>
      </c>
      <c r="F456" s="74">
        <f t="shared" si="10"/>
      </c>
      <c r="G456" s="66"/>
    </row>
    <row r="457" spans="1:7" ht="14.25">
      <c r="A457" s="111" t="s">
        <v>962</v>
      </c>
      <c r="B457" s="120"/>
      <c r="C457" s="120"/>
      <c r="D457" s="120">
        <v>0</v>
      </c>
      <c r="E457" s="120">
        <v>0</v>
      </c>
      <c r="F457" s="74">
        <f t="shared" si="10"/>
      </c>
      <c r="G457" s="66"/>
    </row>
    <row r="458" spans="1:7" ht="14.25">
      <c r="A458" s="111" t="s">
        <v>963</v>
      </c>
      <c r="B458" s="120"/>
      <c r="C458" s="120"/>
      <c r="D458" s="120">
        <v>0</v>
      </c>
      <c r="E458" s="120">
        <v>0</v>
      </c>
      <c r="F458" s="74">
        <f t="shared" si="10"/>
      </c>
      <c r="G458" s="66"/>
    </row>
    <row r="459" spans="1:7" ht="14.25">
      <c r="A459" s="111" t="s">
        <v>964</v>
      </c>
      <c r="B459" s="120"/>
      <c r="C459" s="120"/>
      <c r="D459" s="120">
        <v>0</v>
      </c>
      <c r="E459" s="120">
        <v>0</v>
      </c>
      <c r="F459" s="74">
        <f t="shared" si="10"/>
      </c>
      <c r="G459" s="66"/>
    </row>
    <row r="460" spans="1:7" ht="14.25">
      <c r="A460" s="111" t="s">
        <v>965</v>
      </c>
      <c r="B460" s="120"/>
      <c r="C460" s="120"/>
      <c r="D460" s="120">
        <v>0</v>
      </c>
      <c r="E460" s="120">
        <v>0</v>
      </c>
      <c r="F460" s="74">
        <f t="shared" si="10"/>
      </c>
      <c r="G460" s="66"/>
    </row>
    <row r="461" spans="1:7" ht="14.25">
      <c r="A461" s="111" t="s">
        <v>966</v>
      </c>
      <c r="B461" s="120"/>
      <c r="C461" s="120"/>
      <c r="D461" s="120">
        <v>0</v>
      </c>
      <c r="E461" s="120">
        <v>0</v>
      </c>
      <c r="F461" s="74">
        <f t="shared" si="10"/>
      </c>
      <c r="G461" s="66"/>
    </row>
    <row r="462" spans="1:7" ht="14.25">
      <c r="A462" s="116" t="s">
        <v>202</v>
      </c>
      <c r="B462" s="120">
        <f>SUM(B463:B465)</f>
        <v>0</v>
      </c>
      <c r="C462" s="120">
        <f>SUM(C463:C465)</f>
        <v>0</v>
      </c>
      <c r="D462" s="120">
        <f>SUM(D463:D465)</f>
        <v>0</v>
      </c>
      <c r="E462" s="120">
        <f>SUM(E463:E465)</f>
        <v>0</v>
      </c>
      <c r="F462" s="74">
        <f t="shared" si="10"/>
      </c>
      <c r="G462" s="66"/>
    </row>
    <row r="463" spans="1:7" ht="14.25">
      <c r="A463" s="111" t="s">
        <v>967</v>
      </c>
      <c r="B463" s="120"/>
      <c r="C463" s="120"/>
      <c r="D463" s="120">
        <v>0</v>
      </c>
      <c r="E463" s="120">
        <v>0</v>
      </c>
      <c r="F463" s="74">
        <f t="shared" si="10"/>
      </c>
      <c r="G463" s="66"/>
    </row>
    <row r="464" spans="1:7" ht="14.25">
      <c r="A464" s="111" t="s">
        <v>968</v>
      </c>
      <c r="B464" s="120"/>
      <c r="C464" s="120"/>
      <c r="D464" s="120">
        <v>0</v>
      </c>
      <c r="E464" s="120">
        <v>0</v>
      </c>
      <c r="F464" s="74">
        <f t="shared" si="10"/>
      </c>
      <c r="G464" s="66"/>
    </row>
    <row r="465" spans="1:7" ht="14.25">
      <c r="A465" s="111" t="s">
        <v>969</v>
      </c>
      <c r="B465" s="120"/>
      <c r="C465" s="120"/>
      <c r="D465" s="120">
        <v>0</v>
      </c>
      <c r="E465" s="120">
        <v>0</v>
      </c>
      <c r="F465" s="74">
        <f t="shared" si="10"/>
      </c>
      <c r="G465" s="66"/>
    </row>
    <row r="466" spans="1:7" ht="14.25">
      <c r="A466" s="116" t="s">
        <v>203</v>
      </c>
      <c r="B466" s="120">
        <f>SUM(B467:B469)</f>
        <v>0</v>
      </c>
      <c r="C466" s="120">
        <f>SUM(C467:C469)</f>
        <v>0</v>
      </c>
      <c r="D466" s="120">
        <f>SUM(D467:D469)</f>
        <v>0</v>
      </c>
      <c r="E466" s="120">
        <f>SUM(E467:E469)</f>
        <v>0</v>
      </c>
      <c r="F466" s="74">
        <f t="shared" si="10"/>
      </c>
      <c r="G466" s="66"/>
    </row>
    <row r="467" spans="1:7" ht="14.25">
      <c r="A467" s="111" t="s">
        <v>970</v>
      </c>
      <c r="B467" s="120"/>
      <c r="C467" s="120"/>
      <c r="D467" s="120">
        <v>0</v>
      </c>
      <c r="E467" s="120">
        <v>0</v>
      </c>
      <c r="F467" s="74">
        <f t="shared" si="10"/>
      </c>
      <c r="G467" s="66"/>
    </row>
    <row r="468" spans="1:7" ht="14.25">
      <c r="A468" s="111" t="s">
        <v>971</v>
      </c>
      <c r="B468" s="120"/>
      <c r="C468" s="120"/>
      <c r="D468" s="120">
        <v>0</v>
      </c>
      <c r="E468" s="120">
        <v>0</v>
      </c>
      <c r="F468" s="74">
        <f t="shared" si="10"/>
      </c>
      <c r="G468" s="66"/>
    </row>
    <row r="469" spans="1:7" ht="14.25">
      <c r="A469" s="111" t="s">
        <v>972</v>
      </c>
      <c r="B469" s="120"/>
      <c r="C469" s="120"/>
      <c r="D469" s="120">
        <v>0</v>
      </c>
      <c r="E469" s="120">
        <v>0</v>
      </c>
      <c r="F469" s="74">
        <f t="shared" si="10"/>
      </c>
      <c r="G469" s="66"/>
    </row>
    <row r="470" spans="1:7" ht="14.25">
      <c r="A470" s="116" t="s">
        <v>204</v>
      </c>
      <c r="B470" s="120">
        <f>SUM(B471:B473)</f>
        <v>178</v>
      </c>
      <c r="C470" s="120">
        <f>SUM(C471:C473)</f>
        <v>110</v>
      </c>
      <c r="D470" s="120">
        <f>SUM(D471:D473)</f>
        <v>145</v>
      </c>
      <c r="E470" s="120">
        <f>SUM(E471:E473)</f>
        <v>145</v>
      </c>
      <c r="F470" s="74">
        <f t="shared" si="10"/>
        <v>100</v>
      </c>
      <c r="G470" s="66">
        <f>(E470-B470)/B470*100</f>
        <v>-18.53932584269663</v>
      </c>
    </row>
    <row r="471" spans="1:7" ht="14.25">
      <c r="A471" s="111" t="s">
        <v>973</v>
      </c>
      <c r="B471" s="121">
        <v>178</v>
      </c>
      <c r="C471" s="120">
        <v>110</v>
      </c>
      <c r="D471" s="120">
        <v>145</v>
      </c>
      <c r="E471" s="120">
        <v>145</v>
      </c>
      <c r="F471" s="74">
        <f t="shared" si="10"/>
        <v>100</v>
      </c>
      <c r="G471" s="66">
        <f>(E471-B471)/B471*100</f>
        <v>-18.53932584269663</v>
      </c>
    </row>
    <row r="472" spans="1:7" ht="14.25">
      <c r="A472" s="111" t="s">
        <v>974</v>
      </c>
      <c r="B472" s="120"/>
      <c r="C472" s="120"/>
      <c r="D472" s="120">
        <v>0</v>
      </c>
      <c r="E472" s="120">
        <v>0</v>
      </c>
      <c r="F472" s="74">
        <f t="shared" si="10"/>
      </c>
      <c r="G472" s="66"/>
    </row>
    <row r="473" spans="1:7" ht="14.25">
      <c r="A473" s="111" t="s">
        <v>975</v>
      </c>
      <c r="B473" s="120"/>
      <c r="C473" s="120"/>
      <c r="D473" s="120">
        <v>0</v>
      </c>
      <c r="E473" s="120">
        <v>0</v>
      </c>
      <c r="F473" s="74">
        <f t="shared" si="10"/>
      </c>
      <c r="G473" s="66"/>
    </row>
    <row r="474" spans="1:7" ht="14.25">
      <c r="A474" s="116" t="s">
        <v>205</v>
      </c>
      <c r="B474" s="120">
        <f>SUM(B475:B479)</f>
        <v>169</v>
      </c>
      <c r="C474" s="120">
        <f>SUM(C475:C479)</f>
        <v>120</v>
      </c>
      <c r="D474" s="120">
        <f>SUM(D475:D479)</f>
        <v>149</v>
      </c>
      <c r="E474" s="120">
        <f>SUM(E475:E479)</f>
        <v>149</v>
      </c>
      <c r="F474" s="74">
        <f t="shared" si="10"/>
        <v>100</v>
      </c>
      <c r="G474" s="66">
        <f>(E474-B474)/B474*100</f>
        <v>-11.834319526627219</v>
      </c>
    </row>
    <row r="475" spans="1:7" ht="14.25">
      <c r="A475" s="111" t="s">
        <v>976</v>
      </c>
      <c r="B475" s="120"/>
      <c r="C475" s="120"/>
      <c r="D475" s="120">
        <v>0</v>
      </c>
      <c r="E475" s="120">
        <v>0</v>
      </c>
      <c r="F475" s="74">
        <f t="shared" si="10"/>
      </c>
      <c r="G475" s="66"/>
    </row>
    <row r="476" spans="1:7" ht="14.25">
      <c r="A476" s="111" t="s">
        <v>977</v>
      </c>
      <c r="B476" s="121">
        <v>169</v>
      </c>
      <c r="C476" s="120">
        <v>120</v>
      </c>
      <c r="D476" s="120">
        <v>149</v>
      </c>
      <c r="E476" s="120">
        <v>149</v>
      </c>
      <c r="F476" s="74">
        <f t="shared" si="10"/>
        <v>100</v>
      </c>
      <c r="G476" s="66">
        <f>(E476-B476)/B476*100</f>
        <v>-11.834319526627219</v>
      </c>
    </row>
    <row r="477" spans="1:7" ht="14.25">
      <c r="A477" s="111" t="s">
        <v>978</v>
      </c>
      <c r="B477" s="120"/>
      <c r="C477" s="120"/>
      <c r="D477" s="120">
        <v>0</v>
      </c>
      <c r="E477" s="120">
        <v>0</v>
      </c>
      <c r="F477" s="74">
        <f t="shared" si="10"/>
      </c>
      <c r="G477" s="66"/>
    </row>
    <row r="478" spans="1:7" ht="14.25">
      <c r="A478" s="111" t="s">
        <v>979</v>
      </c>
      <c r="B478" s="120"/>
      <c r="C478" s="120"/>
      <c r="D478" s="120">
        <v>0</v>
      </c>
      <c r="E478" s="120">
        <v>0</v>
      </c>
      <c r="F478" s="74">
        <f t="shared" si="10"/>
      </c>
      <c r="G478" s="66"/>
    </row>
    <row r="479" spans="1:7" ht="14.25">
      <c r="A479" s="111" t="s">
        <v>980</v>
      </c>
      <c r="B479" s="120"/>
      <c r="C479" s="120"/>
      <c r="D479" s="120">
        <v>0</v>
      </c>
      <c r="E479" s="120">
        <v>0</v>
      </c>
      <c r="F479" s="74">
        <f t="shared" si="10"/>
      </c>
      <c r="G479" s="66"/>
    </row>
    <row r="480" spans="1:7" ht="14.25">
      <c r="A480" s="116" t="s">
        <v>206</v>
      </c>
      <c r="B480" s="120">
        <f>SUM(B481:B486)</f>
        <v>590</v>
      </c>
      <c r="C480" s="120">
        <f>SUM(C481:C486)</f>
        <v>0</v>
      </c>
      <c r="D480" s="120">
        <f>SUM(D481:D486)</f>
        <v>1083</v>
      </c>
      <c r="E480" s="120">
        <f>SUM(E481:E486)</f>
        <v>885</v>
      </c>
      <c r="F480" s="74">
        <f t="shared" si="10"/>
        <v>81.7174515235457</v>
      </c>
      <c r="G480" s="66">
        <f>(E480-B480)/B480*100</f>
        <v>50</v>
      </c>
    </row>
    <row r="481" spans="1:7" ht="14.25">
      <c r="A481" s="111" t="s">
        <v>981</v>
      </c>
      <c r="B481" s="121">
        <v>590</v>
      </c>
      <c r="C481" s="120"/>
      <c r="D481" s="120">
        <v>155</v>
      </c>
      <c r="E481" s="120">
        <v>155</v>
      </c>
      <c r="F481" s="74">
        <f t="shared" si="10"/>
        <v>100</v>
      </c>
      <c r="G481" s="66">
        <f>(E481-B481)/B481*100</f>
        <v>-73.72881355932203</v>
      </c>
    </row>
    <row r="482" spans="1:7" ht="14.25">
      <c r="A482" s="111" t="s">
        <v>982</v>
      </c>
      <c r="B482" s="120"/>
      <c r="C482" s="120"/>
      <c r="D482" s="120">
        <v>730</v>
      </c>
      <c r="E482" s="120">
        <v>730</v>
      </c>
      <c r="F482" s="74">
        <f t="shared" si="10"/>
        <v>100</v>
      </c>
      <c r="G482" s="66"/>
    </row>
    <row r="483" spans="1:7" ht="14.25">
      <c r="A483" s="111" t="s">
        <v>983</v>
      </c>
      <c r="B483" s="120"/>
      <c r="C483" s="120"/>
      <c r="D483" s="120"/>
      <c r="E483" s="120">
        <v>0</v>
      </c>
      <c r="F483" s="74">
        <f t="shared" si="10"/>
      </c>
      <c r="G483" s="66"/>
    </row>
    <row r="484" spans="1:7" ht="14.25">
      <c r="A484" s="111" t="s">
        <v>984</v>
      </c>
      <c r="B484" s="120"/>
      <c r="C484" s="120"/>
      <c r="D484" s="120"/>
      <c r="E484" s="120">
        <v>0</v>
      </c>
      <c r="F484" s="74">
        <f t="shared" si="10"/>
      </c>
      <c r="G484" s="66"/>
    </row>
    <row r="485" spans="1:7" ht="14.25">
      <c r="A485" s="111" t="s">
        <v>985</v>
      </c>
      <c r="B485" s="120"/>
      <c r="C485" s="120"/>
      <c r="D485" s="120"/>
      <c r="E485" s="120">
        <v>0</v>
      </c>
      <c r="F485" s="74">
        <f t="shared" si="10"/>
      </c>
      <c r="G485" s="66"/>
    </row>
    <row r="486" spans="1:7" ht="14.25">
      <c r="A486" s="111" t="s">
        <v>986</v>
      </c>
      <c r="B486" s="120"/>
      <c r="C486" s="120"/>
      <c r="D486" s="120">
        <v>198</v>
      </c>
      <c r="E486" s="120">
        <v>0</v>
      </c>
      <c r="F486" s="74">
        <f t="shared" si="10"/>
        <v>0</v>
      </c>
      <c r="G486" s="66"/>
    </row>
    <row r="487" spans="1:7" ht="14.25">
      <c r="A487" s="116" t="s">
        <v>987</v>
      </c>
      <c r="B487" s="120">
        <f>B488</f>
        <v>608</v>
      </c>
      <c r="C487" s="120">
        <f>C488</f>
        <v>0</v>
      </c>
      <c r="D487" s="120">
        <f>D488</f>
        <v>1610</v>
      </c>
      <c r="E487" s="120">
        <f>E488</f>
        <v>1610</v>
      </c>
      <c r="F487" s="74">
        <f t="shared" si="10"/>
        <v>100</v>
      </c>
      <c r="G487" s="66">
        <f aca="true" t="shared" si="11" ref="G487:G492">(E487-B487)/B487*100</f>
        <v>164.80263157894737</v>
      </c>
    </row>
    <row r="488" spans="1:7" ht="14.25">
      <c r="A488" s="111" t="s">
        <v>988</v>
      </c>
      <c r="B488" s="121">
        <v>608</v>
      </c>
      <c r="C488" s="120"/>
      <c r="D488" s="120">
        <v>1610</v>
      </c>
      <c r="E488" s="120">
        <v>1610</v>
      </c>
      <c r="F488" s="74">
        <f t="shared" si="10"/>
        <v>100</v>
      </c>
      <c r="G488" s="66">
        <f t="shared" si="11"/>
        <v>164.80263157894737</v>
      </c>
    </row>
    <row r="489" spans="1:7" ht="14.25">
      <c r="A489" s="116" t="s">
        <v>207</v>
      </c>
      <c r="B489" s="120">
        <f>SUM(B490,B495,B504,B510,B516,B521,B526,B533,B537,B540)</f>
        <v>2698</v>
      </c>
      <c r="C489" s="120">
        <f>SUM(C490,C495,C504,C510,C516,C521,C526,C533,C537,C540)</f>
        <v>470.6</v>
      </c>
      <c r="D489" s="120">
        <f>SUM(D490,D495,D504,D510,D516,D521,D526,D533,D537,D540)</f>
        <v>2851</v>
      </c>
      <c r="E489" s="120">
        <f>SUM(E490,E495,E504,E510,E516,E521,E526,E533,E537,E540)</f>
        <v>2851</v>
      </c>
      <c r="F489" s="74">
        <f t="shared" si="10"/>
        <v>100</v>
      </c>
      <c r="G489" s="66">
        <f t="shared" si="11"/>
        <v>5.670867309117865</v>
      </c>
    </row>
    <row r="490" spans="1:7" ht="14.25">
      <c r="A490" s="116" t="s">
        <v>208</v>
      </c>
      <c r="B490" s="120">
        <f>SUM(B491:B494)</f>
        <v>1997</v>
      </c>
      <c r="C490" s="120">
        <f>SUM(C491:C494)</f>
        <v>391.5</v>
      </c>
      <c r="D490" s="120">
        <f>SUM(D491:D494)</f>
        <v>2048</v>
      </c>
      <c r="E490" s="120">
        <f>SUM(E491:E494)</f>
        <v>2048</v>
      </c>
      <c r="F490" s="74">
        <f t="shared" si="10"/>
        <v>100</v>
      </c>
      <c r="G490" s="66">
        <f t="shared" si="11"/>
        <v>2.553830746119179</v>
      </c>
    </row>
    <row r="491" spans="1:7" ht="14.25">
      <c r="A491" s="111" t="s">
        <v>717</v>
      </c>
      <c r="B491" s="121">
        <v>463</v>
      </c>
      <c r="C491" s="120">
        <v>371.5</v>
      </c>
      <c r="D491" s="120">
        <v>508</v>
      </c>
      <c r="E491" s="120">
        <v>508</v>
      </c>
      <c r="F491" s="74">
        <f t="shared" si="10"/>
        <v>100</v>
      </c>
      <c r="G491" s="66">
        <f t="shared" si="11"/>
        <v>9.719222462203025</v>
      </c>
    </row>
    <row r="492" spans="1:7" ht="14.25">
      <c r="A492" s="111" t="s">
        <v>718</v>
      </c>
      <c r="B492" s="121">
        <v>24</v>
      </c>
      <c r="C492" s="120">
        <v>20</v>
      </c>
      <c r="D492" s="120">
        <v>18</v>
      </c>
      <c r="E492" s="120">
        <v>18</v>
      </c>
      <c r="F492" s="74">
        <f t="shared" si="10"/>
        <v>100</v>
      </c>
      <c r="G492" s="66">
        <f t="shared" si="11"/>
        <v>-25</v>
      </c>
    </row>
    <row r="493" spans="1:7" ht="14.25">
      <c r="A493" s="111" t="s">
        <v>719</v>
      </c>
      <c r="B493" s="121"/>
      <c r="C493" s="120"/>
      <c r="D493" s="120">
        <v>0</v>
      </c>
      <c r="E493" s="120">
        <v>0</v>
      </c>
      <c r="F493" s="74">
        <f t="shared" si="10"/>
      </c>
      <c r="G493" s="66"/>
    </row>
    <row r="494" spans="1:7" ht="14.25">
      <c r="A494" s="111" t="s">
        <v>989</v>
      </c>
      <c r="B494" s="121">
        <v>1510</v>
      </c>
      <c r="C494" s="120"/>
      <c r="D494" s="120">
        <v>1522</v>
      </c>
      <c r="E494" s="120">
        <v>1522</v>
      </c>
      <c r="F494" s="74">
        <f t="shared" si="10"/>
        <v>100</v>
      </c>
      <c r="G494" s="66">
        <f>(E494-B494)/B494*100</f>
        <v>0.7947019867549668</v>
      </c>
    </row>
    <row r="495" spans="1:7" ht="14.25">
      <c r="A495" s="116" t="s">
        <v>209</v>
      </c>
      <c r="B495" s="120">
        <f>SUM(B496:B503)</f>
        <v>0</v>
      </c>
      <c r="C495" s="120">
        <f>SUM(C496:C503)</f>
        <v>0</v>
      </c>
      <c r="D495" s="120">
        <f>SUM(D496:D503)</f>
        <v>0</v>
      </c>
      <c r="E495" s="120">
        <f>SUM(E496:E503)</f>
        <v>0</v>
      </c>
      <c r="F495" s="74">
        <f t="shared" si="10"/>
      </c>
      <c r="G495" s="66"/>
    </row>
    <row r="496" spans="1:7" ht="14.25">
      <c r="A496" s="111" t="s">
        <v>990</v>
      </c>
      <c r="B496" s="120"/>
      <c r="C496" s="120"/>
      <c r="D496" s="120">
        <v>0</v>
      </c>
      <c r="E496" s="120">
        <v>0</v>
      </c>
      <c r="F496" s="74">
        <f t="shared" si="10"/>
      </c>
      <c r="G496" s="66"/>
    </row>
    <row r="497" spans="1:7" ht="14.25">
      <c r="A497" s="111" t="s">
        <v>991</v>
      </c>
      <c r="B497" s="120"/>
      <c r="C497" s="120"/>
      <c r="D497" s="120">
        <v>0</v>
      </c>
      <c r="E497" s="120">
        <v>0</v>
      </c>
      <c r="F497" s="74">
        <f t="shared" si="10"/>
      </c>
      <c r="G497" s="66"/>
    </row>
    <row r="498" spans="1:7" ht="14.25">
      <c r="A498" s="111" t="s">
        <v>992</v>
      </c>
      <c r="B498" s="120"/>
      <c r="C498" s="120"/>
      <c r="D498" s="120">
        <v>0</v>
      </c>
      <c r="E498" s="120">
        <v>0</v>
      </c>
      <c r="F498" s="74">
        <f t="shared" si="10"/>
      </c>
      <c r="G498" s="66"/>
    </row>
    <row r="499" spans="1:7" ht="14.25">
      <c r="A499" s="111" t="s">
        <v>993</v>
      </c>
      <c r="B499" s="120"/>
      <c r="C499" s="120"/>
      <c r="D499" s="120">
        <v>0</v>
      </c>
      <c r="E499" s="120">
        <v>0</v>
      </c>
      <c r="F499" s="74">
        <f t="shared" si="10"/>
      </c>
      <c r="G499" s="66"/>
    </row>
    <row r="500" spans="1:7" ht="14.25">
      <c r="A500" s="111" t="s">
        <v>994</v>
      </c>
      <c r="B500" s="120"/>
      <c r="C500" s="120"/>
      <c r="D500" s="120">
        <v>0</v>
      </c>
      <c r="E500" s="120">
        <v>0</v>
      </c>
      <c r="F500" s="74">
        <f t="shared" si="10"/>
      </c>
      <c r="G500" s="66"/>
    </row>
    <row r="501" spans="1:7" ht="14.25">
      <c r="A501" s="111" t="s">
        <v>995</v>
      </c>
      <c r="B501" s="120"/>
      <c r="C501" s="120"/>
      <c r="D501" s="120">
        <v>0</v>
      </c>
      <c r="E501" s="120">
        <v>0</v>
      </c>
      <c r="F501" s="74">
        <f t="shared" si="10"/>
      </c>
      <c r="G501" s="66"/>
    </row>
    <row r="502" spans="1:7" ht="14.25">
      <c r="A502" s="111" t="s">
        <v>996</v>
      </c>
      <c r="B502" s="120"/>
      <c r="C502" s="120"/>
      <c r="D502" s="120">
        <v>0</v>
      </c>
      <c r="E502" s="120">
        <v>0</v>
      </c>
      <c r="F502" s="74">
        <f t="shared" si="10"/>
      </c>
      <c r="G502" s="66"/>
    </row>
    <row r="503" spans="1:7" ht="14.25">
      <c r="A503" s="111" t="s">
        <v>997</v>
      </c>
      <c r="B503" s="120"/>
      <c r="C503" s="120"/>
      <c r="D503" s="120">
        <v>0</v>
      </c>
      <c r="E503" s="120">
        <v>0</v>
      </c>
      <c r="F503" s="74">
        <f t="shared" si="10"/>
      </c>
      <c r="G503" s="66"/>
    </row>
    <row r="504" spans="1:7" ht="14.25">
      <c r="A504" s="116" t="s">
        <v>210</v>
      </c>
      <c r="B504" s="120">
        <f>SUM(B505:B509)</f>
        <v>50</v>
      </c>
      <c r="C504" s="120">
        <f>SUM(C505:C509)</f>
        <v>0</v>
      </c>
      <c r="D504" s="120">
        <f>SUM(D505:D509)</f>
        <v>0</v>
      </c>
      <c r="E504" s="120">
        <f>SUM(E505:E509)</f>
        <v>0</v>
      </c>
      <c r="F504" s="74">
        <f t="shared" si="10"/>
      </c>
      <c r="G504" s="66"/>
    </row>
    <row r="505" spans="1:7" ht="14.25">
      <c r="A505" s="111" t="s">
        <v>990</v>
      </c>
      <c r="B505" s="120"/>
      <c r="C505" s="120"/>
      <c r="D505" s="120">
        <v>0</v>
      </c>
      <c r="E505" s="120">
        <v>0</v>
      </c>
      <c r="F505" s="74">
        <f t="shared" si="10"/>
      </c>
      <c r="G505" s="66"/>
    </row>
    <row r="506" spans="1:7" ht="14.25">
      <c r="A506" s="111" t="s">
        <v>998</v>
      </c>
      <c r="B506" s="121">
        <v>50</v>
      </c>
      <c r="C506" s="120"/>
      <c r="D506" s="120">
        <v>0</v>
      </c>
      <c r="E506" s="120">
        <v>0</v>
      </c>
      <c r="F506" s="74">
        <f t="shared" si="10"/>
      </c>
      <c r="G506" s="66"/>
    </row>
    <row r="507" spans="1:7" ht="14.25">
      <c r="A507" s="111" t="s">
        <v>999</v>
      </c>
      <c r="B507" s="120"/>
      <c r="C507" s="120"/>
      <c r="D507" s="120">
        <v>0</v>
      </c>
      <c r="E507" s="120">
        <v>0</v>
      </c>
      <c r="F507" s="74">
        <f t="shared" si="10"/>
      </c>
      <c r="G507" s="66"/>
    </row>
    <row r="508" spans="1:7" ht="14.25">
      <c r="A508" s="111" t="s">
        <v>1000</v>
      </c>
      <c r="B508" s="120"/>
      <c r="C508" s="120"/>
      <c r="D508" s="120">
        <v>0</v>
      </c>
      <c r="E508" s="120">
        <v>0</v>
      </c>
      <c r="F508" s="74">
        <f t="shared" si="10"/>
      </c>
      <c r="G508" s="66"/>
    </row>
    <row r="509" spans="1:7" ht="14.25">
      <c r="A509" s="111" t="s">
        <v>1001</v>
      </c>
      <c r="B509" s="120"/>
      <c r="C509" s="120"/>
      <c r="D509" s="120">
        <v>0</v>
      </c>
      <c r="E509" s="120">
        <v>0</v>
      </c>
      <c r="F509" s="74">
        <f t="shared" si="10"/>
      </c>
      <c r="G509" s="66"/>
    </row>
    <row r="510" spans="1:7" ht="14.25">
      <c r="A510" s="116" t="s">
        <v>211</v>
      </c>
      <c r="B510" s="120">
        <f>SUM(B511:B515)</f>
        <v>545</v>
      </c>
      <c r="C510" s="120">
        <f>SUM(C511:C515)</f>
        <v>0</v>
      </c>
      <c r="D510" s="120">
        <f>SUM(D511:D515)</f>
        <v>656</v>
      </c>
      <c r="E510" s="120">
        <f>SUM(E511:E515)</f>
        <v>656</v>
      </c>
      <c r="F510" s="74">
        <f t="shared" si="10"/>
        <v>100</v>
      </c>
      <c r="G510" s="66">
        <f>(E510-B510)/B510*100</f>
        <v>20.36697247706422</v>
      </c>
    </row>
    <row r="511" spans="1:7" ht="14.25">
      <c r="A511" s="111" t="s">
        <v>990</v>
      </c>
      <c r="B511" s="120"/>
      <c r="C511" s="120"/>
      <c r="D511" s="120">
        <v>0</v>
      </c>
      <c r="E511" s="120">
        <v>0</v>
      </c>
      <c r="F511" s="74">
        <f t="shared" si="10"/>
      </c>
      <c r="G511" s="66"/>
    </row>
    <row r="512" spans="1:7" ht="14.25">
      <c r="A512" s="111" t="s">
        <v>1002</v>
      </c>
      <c r="B512" s="120"/>
      <c r="C512" s="120"/>
      <c r="D512" s="120">
        <v>0</v>
      </c>
      <c r="E512" s="120">
        <v>0</v>
      </c>
      <c r="F512" s="74">
        <f t="shared" si="10"/>
      </c>
      <c r="G512" s="66"/>
    </row>
    <row r="513" spans="1:7" ht="14.25">
      <c r="A513" s="111" t="s">
        <v>1003</v>
      </c>
      <c r="B513" s="120"/>
      <c r="C513" s="120"/>
      <c r="D513" s="120">
        <v>0</v>
      </c>
      <c r="E513" s="120">
        <v>0</v>
      </c>
      <c r="F513" s="74">
        <f t="shared" si="10"/>
      </c>
      <c r="G513" s="66"/>
    </row>
    <row r="514" spans="1:7" ht="14.25">
      <c r="A514" s="111" t="s">
        <v>1004</v>
      </c>
      <c r="B514" s="120"/>
      <c r="C514" s="120"/>
      <c r="D514" s="120">
        <v>0</v>
      </c>
      <c r="E514" s="120">
        <v>0</v>
      </c>
      <c r="F514" s="74">
        <f t="shared" si="10"/>
      </c>
      <c r="G514" s="66"/>
    </row>
    <row r="515" spans="1:7" ht="14.25">
      <c r="A515" s="111" t="s">
        <v>1005</v>
      </c>
      <c r="B515" s="121">
        <v>545</v>
      </c>
      <c r="C515" s="120"/>
      <c r="D515" s="120">
        <v>656</v>
      </c>
      <c r="E515" s="120">
        <v>656</v>
      </c>
      <c r="F515" s="74">
        <f t="shared" si="10"/>
        <v>100</v>
      </c>
      <c r="G515" s="66">
        <f>(E515-B515)/B515*100</f>
        <v>20.36697247706422</v>
      </c>
    </row>
    <row r="516" spans="1:7" ht="14.25">
      <c r="A516" s="116" t="s">
        <v>212</v>
      </c>
      <c r="B516" s="120">
        <f>SUM(B517:B520)</f>
        <v>10</v>
      </c>
      <c r="C516" s="120">
        <f>SUM(C517:C520)</f>
        <v>10</v>
      </c>
      <c r="D516" s="120">
        <f>SUM(D517:D520)</f>
        <v>9</v>
      </c>
      <c r="E516" s="120">
        <f>SUM(E517:E520)</f>
        <v>9</v>
      </c>
      <c r="F516" s="74">
        <f t="shared" si="10"/>
        <v>100</v>
      </c>
      <c r="G516" s="66">
        <f>(E516-B516)/B516*100</f>
        <v>-10</v>
      </c>
    </row>
    <row r="517" spans="1:7" ht="14.25">
      <c r="A517" s="111" t="s">
        <v>990</v>
      </c>
      <c r="B517" s="121">
        <v>10</v>
      </c>
      <c r="C517" s="120">
        <v>10</v>
      </c>
      <c r="D517" s="120">
        <v>9</v>
      </c>
      <c r="E517" s="120">
        <v>9</v>
      </c>
      <c r="F517" s="74">
        <f aca="true" t="shared" si="12" ref="F517:F580">IF(D517&lt;&gt;0,(E517/D517)*100,"")</f>
        <v>100</v>
      </c>
      <c r="G517" s="66">
        <f>(E517-B517)/B517*100</f>
        <v>-10</v>
      </c>
    </row>
    <row r="518" spans="1:7" ht="14.25">
      <c r="A518" s="111" t="s">
        <v>1006</v>
      </c>
      <c r="B518" s="120"/>
      <c r="C518" s="120"/>
      <c r="D518" s="120">
        <v>0</v>
      </c>
      <c r="E518" s="120">
        <v>0</v>
      </c>
      <c r="F518" s="74">
        <f t="shared" si="12"/>
      </c>
      <c r="G518" s="66"/>
    </row>
    <row r="519" spans="1:7" ht="14.25">
      <c r="A519" s="111" t="s">
        <v>1007</v>
      </c>
      <c r="B519" s="120"/>
      <c r="C519" s="120"/>
      <c r="D519" s="120">
        <v>0</v>
      </c>
      <c r="E519" s="120">
        <v>0</v>
      </c>
      <c r="F519" s="74">
        <f t="shared" si="12"/>
      </c>
      <c r="G519" s="66"/>
    </row>
    <row r="520" spans="1:7" ht="14.25">
      <c r="A520" s="111" t="s">
        <v>1008</v>
      </c>
      <c r="B520" s="120"/>
      <c r="C520" s="120"/>
      <c r="D520" s="120">
        <v>0</v>
      </c>
      <c r="E520" s="120">
        <v>0</v>
      </c>
      <c r="F520" s="74">
        <f t="shared" si="12"/>
      </c>
      <c r="G520" s="66"/>
    </row>
    <row r="521" spans="1:7" ht="14.25">
      <c r="A521" s="116" t="s">
        <v>213</v>
      </c>
      <c r="B521" s="120">
        <f>SUM(B522:B525)</f>
        <v>0</v>
      </c>
      <c r="C521" s="120">
        <f>SUM(C522:C525)</f>
        <v>0</v>
      </c>
      <c r="D521" s="120">
        <f>SUM(D522:D525)</f>
        <v>2</v>
      </c>
      <c r="E521" s="120">
        <f>SUM(E522:E525)</f>
        <v>2</v>
      </c>
      <c r="F521" s="74">
        <f t="shared" si="12"/>
        <v>100</v>
      </c>
      <c r="G521" s="66"/>
    </row>
    <row r="522" spans="1:7" ht="14.25">
      <c r="A522" s="111" t="s">
        <v>1009</v>
      </c>
      <c r="B522" s="120"/>
      <c r="C522" s="120"/>
      <c r="D522" s="120">
        <v>0</v>
      </c>
      <c r="E522" s="120">
        <v>0</v>
      </c>
      <c r="F522" s="74">
        <f t="shared" si="12"/>
      </c>
      <c r="G522" s="66"/>
    </row>
    <row r="523" spans="1:7" ht="14.25">
      <c r="A523" s="111" t="s">
        <v>1010</v>
      </c>
      <c r="B523" s="120"/>
      <c r="C523" s="120"/>
      <c r="D523" s="120">
        <v>2</v>
      </c>
      <c r="E523" s="120">
        <v>2</v>
      </c>
      <c r="F523" s="74">
        <f t="shared" si="12"/>
        <v>100</v>
      </c>
      <c r="G523" s="66"/>
    </row>
    <row r="524" spans="1:7" ht="14.25">
      <c r="A524" s="111" t="s">
        <v>1011</v>
      </c>
      <c r="B524" s="120"/>
      <c r="C524" s="120"/>
      <c r="D524" s="120">
        <v>0</v>
      </c>
      <c r="E524" s="120">
        <v>0</v>
      </c>
      <c r="F524" s="74">
        <f t="shared" si="12"/>
      </c>
      <c r="G524" s="66"/>
    </row>
    <row r="525" spans="1:7" ht="14.25">
      <c r="A525" s="111" t="s">
        <v>1012</v>
      </c>
      <c r="B525" s="120"/>
      <c r="C525" s="120"/>
      <c r="D525" s="120">
        <v>0</v>
      </c>
      <c r="E525" s="120">
        <v>0</v>
      </c>
      <c r="F525" s="74">
        <f t="shared" si="12"/>
      </c>
      <c r="G525" s="66"/>
    </row>
    <row r="526" spans="1:7" ht="14.25">
      <c r="A526" s="116" t="s">
        <v>214</v>
      </c>
      <c r="B526" s="120">
        <f>SUM(B527:B532)</f>
        <v>95</v>
      </c>
      <c r="C526" s="120">
        <f>SUM(C527:C532)</f>
        <v>38.3</v>
      </c>
      <c r="D526" s="120">
        <f>SUM(D527:D532)</f>
        <v>97</v>
      </c>
      <c r="E526" s="120">
        <f>SUM(E527:E532)</f>
        <v>97</v>
      </c>
      <c r="F526" s="74">
        <f t="shared" si="12"/>
        <v>100</v>
      </c>
      <c r="G526" s="66">
        <f>(E526-B526)/B526*100</f>
        <v>2.1052631578947367</v>
      </c>
    </row>
    <row r="527" spans="1:7" ht="14.25">
      <c r="A527" s="111" t="s">
        <v>990</v>
      </c>
      <c r="B527" s="121"/>
      <c r="C527" s="120"/>
      <c r="D527" s="120">
        <v>0</v>
      </c>
      <c r="E527" s="120">
        <v>0</v>
      </c>
      <c r="F527" s="74">
        <f t="shared" si="12"/>
      </c>
      <c r="G527" s="66"/>
    </row>
    <row r="528" spans="1:7" ht="14.25">
      <c r="A528" s="111" t="s">
        <v>1013</v>
      </c>
      <c r="B528" s="121">
        <v>22</v>
      </c>
      <c r="C528" s="120">
        <v>21.8</v>
      </c>
      <c r="D528" s="120">
        <v>32</v>
      </c>
      <c r="E528" s="120">
        <v>32</v>
      </c>
      <c r="F528" s="74">
        <f t="shared" si="12"/>
        <v>100</v>
      </c>
      <c r="G528" s="66">
        <f>(E528-B528)/B528*100</f>
        <v>45.45454545454545</v>
      </c>
    </row>
    <row r="529" spans="1:7" ht="14.25">
      <c r="A529" s="111" t="s">
        <v>1014</v>
      </c>
      <c r="B529" s="121"/>
      <c r="C529" s="120">
        <v>0</v>
      </c>
      <c r="D529" s="120">
        <v>0</v>
      </c>
      <c r="E529" s="120">
        <v>0</v>
      </c>
      <c r="F529" s="74">
        <f t="shared" si="12"/>
      </c>
      <c r="G529" s="66"/>
    </row>
    <row r="530" spans="1:7" ht="14.25">
      <c r="A530" s="111" t="s">
        <v>1015</v>
      </c>
      <c r="B530" s="121"/>
      <c r="C530" s="120">
        <v>0</v>
      </c>
      <c r="D530" s="120">
        <v>0</v>
      </c>
      <c r="E530" s="120">
        <v>0</v>
      </c>
      <c r="F530" s="74">
        <f t="shared" si="12"/>
      </c>
      <c r="G530" s="66"/>
    </row>
    <row r="531" spans="1:7" ht="14.25">
      <c r="A531" s="111" t="s">
        <v>1016</v>
      </c>
      <c r="B531" s="121"/>
      <c r="C531" s="120">
        <v>0</v>
      </c>
      <c r="D531" s="120">
        <v>0</v>
      </c>
      <c r="E531" s="120">
        <v>0</v>
      </c>
      <c r="F531" s="74">
        <f t="shared" si="12"/>
      </c>
      <c r="G531" s="66"/>
    </row>
    <row r="532" spans="1:7" ht="14.25">
      <c r="A532" s="111" t="s">
        <v>1017</v>
      </c>
      <c r="B532" s="121">
        <v>73</v>
      </c>
      <c r="C532" s="120">
        <v>16.5</v>
      </c>
      <c r="D532" s="120">
        <v>65</v>
      </c>
      <c r="E532" s="120">
        <v>65</v>
      </c>
      <c r="F532" s="74">
        <f t="shared" si="12"/>
        <v>100</v>
      </c>
      <c r="G532" s="66">
        <f>(E532-B532)/B532*100</f>
        <v>-10.95890410958904</v>
      </c>
    </row>
    <row r="533" spans="1:7" ht="14.25">
      <c r="A533" s="116" t="s">
        <v>215</v>
      </c>
      <c r="B533" s="120">
        <f>SUM(B534:B536)</f>
        <v>0</v>
      </c>
      <c r="C533" s="120">
        <f>SUM(C534:C536)</f>
        <v>0</v>
      </c>
      <c r="D533" s="120">
        <f>SUM(D534:D536)</f>
        <v>0</v>
      </c>
      <c r="E533" s="120">
        <f>SUM(E534:E536)</f>
        <v>0</v>
      </c>
      <c r="F533" s="74">
        <f t="shared" si="12"/>
      </c>
      <c r="G533" s="66"/>
    </row>
    <row r="534" spans="1:7" ht="14.25">
      <c r="A534" s="111" t="s">
        <v>1018</v>
      </c>
      <c r="B534" s="120"/>
      <c r="C534" s="120"/>
      <c r="D534" s="120">
        <v>0</v>
      </c>
      <c r="E534" s="120">
        <v>0</v>
      </c>
      <c r="F534" s="74">
        <f t="shared" si="12"/>
      </c>
      <c r="G534" s="66"/>
    </row>
    <row r="535" spans="1:7" ht="14.25">
      <c r="A535" s="111" t="s">
        <v>1019</v>
      </c>
      <c r="B535" s="120"/>
      <c r="C535" s="120"/>
      <c r="D535" s="120">
        <v>0</v>
      </c>
      <c r="E535" s="120">
        <v>0</v>
      </c>
      <c r="F535" s="74">
        <f t="shared" si="12"/>
      </c>
      <c r="G535" s="66"/>
    </row>
    <row r="536" spans="1:7" ht="14.25">
      <c r="A536" s="111" t="s">
        <v>1020</v>
      </c>
      <c r="B536" s="120"/>
      <c r="C536" s="120"/>
      <c r="D536" s="120">
        <v>0</v>
      </c>
      <c r="E536" s="120">
        <v>0</v>
      </c>
      <c r="F536" s="74">
        <f t="shared" si="12"/>
      </c>
      <c r="G536" s="66"/>
    </row>
    <row r="537" spans="1:7" ht="14.25">
      <c r="A537" s="116" t="s">
        <v>216</v>
      </c>
      <c r="B537" s="120">
        <f>B538+B539</f>
        <v>0</v>
      </c>
      <c r="C537" s="120">
        <f>C538+C539</f>
        <v>0</v>
      </c>
      <c r="D537" s="120">
        <f>D538+D539</f>
        <v>0</v>
      </c>
      <c r="E537" s="120">
        <f>E538+E539</f>
        <v>0</v>
      </c>
      <c r="F537" s="74">
        <f t="shared" si="12"/>
      </c>
      <c r="G537" s="66"/>
    </row>
    <row r="538" spans="1:7" ht="14.25">
      <c r="A538" s="111" t="s">
        <v>1021</v>
      </c>
      <c r="B538" s="120"/>
      <c r="C538" s="120"/>
      <c r="D538" s="120">
        <v>0</v>
      </c>
      <c r="E538" s="120">
        <v>0</v>
      </c>
      <c r="F538" s="74">
        <f t="shared" si="12"/>
      </c>
      <c r="G538" s="66"/>
    </row>
    <row r="539" spans="1:7" ht="14.25">
      <c r="A539" s="111" t="s">
        <v>1022</v>
      </c>
      <c r="B539" s="120"/>
      <c r="C539" s="120"/>
      <c r="D539" s="120">
        <v>0</v>
      </c>
      <c r="E539" s="120">
        <v>0</v>
      </c>
      <c r="F539" s="74">
        <f t="shared" si="12"/>
      </c>
      <c r="G539" s="66"/>
    </row>
    <row r="540" spans="1:7" ht="14.25">
      <c r="A540" s="116" t="s">
        <v>1023</v>
      </c>
      <c r="B540" s="120">
        <f>SUM(B541:B544)</f>
        <v>1</v>
      </c>
      <c r="C540" s="120">
        <f>SUM(C541:C544)</f>
        <v>30.8</v>
      </c>
      <c r="D540" s="120">
        <f>SUM(D541:D544)</f>
        <v>39</v>
      </c>
      <c r="E540" s="120">
        <f>SUM(E541:E544)</f>
        <v>39</v>
      </c>
      <c r="F540" s="74">
        <f t="shared" si="12"/>
        <v>100</v>
      </c>
      <c r="G540" s="66">
        <f>(E540-B540)/B540*100</f>
        <v>3800</v>
      </c>
    </row>
    <row r="541" spans="1:7" ht="14.25">
      <c r="A541" s="111" t="s">
        <v>1024</v>
      </c>
      <c r="B541" s="120"/>
      <c r="C541" s="120"/>
      <c r="D541" s="120">
        <v>0</v>
      </c>
      <c r="E541" s="120">
        <v>0</v>
      </c>
      <c r="F541" s="74">
        <f t="shared" si="12"/>
      </c>
      <c r="G541" s="66"/>
    </row>
    <row r="542" spans="1:7" ht="14.25">
      <c r="A542" s="111" t="s">
        <v>1025</v>
      </c>
      <c r="B542" s="120"/>
      <c r="C542" s="120"/>
      <c r="D542" s="120">
        <v>0</v>
      </c>
      <c r="E542" s="120">
        <v>0</v>
      </c>
      <c r="F542" s="74">
        <f t="shared" si="12"/>
      </c>
      <c r="G542" s="66"/>
    </row>
    <row r="543" spans="1:7" ht="14.25">
      <c r="A543" s="111" t="s">
        <v>1026</v>
      </c>
      <c r="B543" s="120"/>
      <c r="C543" s="120"/>
      <c r="D543" s="120">
        <v>0</v>
      </c>
      <c r="E543" s="120">
        <v>0</v>
      </c>
      <c r="F543" s="74">
        <f t="shared" si="12"/>
      </c>
      <c r="G543" s="66"/>
    </row>
    <row r="544" spans="1:7" ht="14.25">
      <c r="A544" s="111" t="s">
        <v>1027</v>
      </c>
      <c r="B544" s="121">
        <v>1</v>
      </c>
      <c r="C544" s="120">
        <v>30.8</v>
      </c>
      <c r="D544" s="120">
        <v>39</v>
      </c>
      <c r="E544" s="120">
        <v>39</v>
      </c>
      <c r="F544" s="74">
        <f t="shared" si="12"/>
        <v>100</v>
      </c>
      <c r="G544" s="66">
        <f>(E544-B544)/B544*100</f>
        <v>3800</v>
      </c>
    </row>
    <row r="545" spans="1:7" ht="14.25">
      <c r="A545" s="116" t="s">
        <v>217</v>
      </c>
      <c r="B545" s="120">
        <f>SUM(B546,B560,B568,B579,B590)</f>
        <v>1902</v>
      </c>
      <c r="C545" s="120">
        <f>SUM(C546,C560,C568,C579,C590)</f>
        <v>1000</v>
      </c>
      <c r="D545" s="120">
        <f>SUM(D546,D560,D568,D579,D590)</f>
        <v>2584</v>
      </c>
      <c r="E545" s="120">
        <f>SUM(E546,E560,E568,E579,E590)</f>
        <v>2584</v>
      </c>
      <c r="F545" s="74">
        <f t="shared" si="12"/>
        <v>100</v>
      </c>
      <c r="G545" s="66">
        <f>(E545-B545)/B545*100</f>
        <v>35.856992639327025</v>
      </c>
    </row>
    <row r="546" spans="1:7" ht="14.25">
      <c r="A546" s="116" t="s">
        <v>218</v>
      </c>
      <c r="B546" s="120">
        <f>SUM(B547:B559)</f>
        <v>934</v>
      </c>
      <c r="C546" s="120">
        <f>SUM(C547:C559)</f>
        <v>548</v>
      </c>
      <c r="D546" s="120">
        <f>SUM(D547:D559)</f>
        <v>1063</v>
      </c>
      <c r="E546" s="120">
        <f>SUM(E547:E559)</f>
        <v>1063</v>
      </c>
      <c r="F546" s="74">
        <f t="shared" si="12"/>
        <v>100</v>
      </c>
      <c r="G546" s="66">
        <f>(E546-B546)/B546*100</f>
        <v>13.81156316916488</v>
      </c>
    </row>
    <row r="547" spans="1:7" ht="14.25">
      <c r="A547" s="111" t="s">
        <v>717</v>
      </c>
      <c r="B547" s="121">
        <v>96</v>
      </c>
      <c r="C547" s="120">
        <v>95</v>
      </c>
      <c r="D547" s="120">
        <v>97</v>
      </c>
      <c r="E547" s="120">
        <v>97</v>
      </c>
      <c r="F547" s="74">
        <f t="shared" si="12"/>
        <v>100</v>
      </c>
      <c r="G547" s="66">
        <f>(E547-B547)/B547*100</f>
        <v>1.0416666666666665</v>
      </c>
    </row>
    <row r="548" spans="1:7" ht="14.25">
      <c r="A548" s="111" t="s">
        <v>718</v>
      </c>
      <c r="B548" s="121">
        <v>2</v>
      </c>
      <c r="C548" s="120">
        <v>11</v>
      </c>
      <c r="D548" s="120">
        <v>9</v>
      </c>
      <c r="E548" s="120">
        <v>9</v>
      </c>
      <c r="F548" s="74">
        <f t="shared" si="12"/>
        <v>100</v>
      </c>
      <c r="G548" s="66">
        <f>(E548-B548)/B548*100</f>
        <v>350</v>
      </c>
    </row>
    <row r="549" spans="1:7" ht="14.25">
      <c r="A549" s="111" t="s">
        <v>719</v>
      </c>
      <c r="B549" s="121"/>
      <c r="C549" s="120">
        <v>0</v>
      </c>
      <c r="D549" s="120">
        <v>0</v>
      </c>
      <c r="E549" s="120">
        <v>0</v>
      </c>
      <c r="F549" s="74">
        <f t="shared" si="12"/>
      </c>
      <c r="G549" s="66"/>
    </row>
    <row r="550" spans="1:7" ht="14.25">
      <c r="A550" s="111" t="s">
        <v>1028</v>
      </c>
      <c r="B550" s="121">
        <v>79</v>
      </c>
      <c r="C550" s="120">
        <v>83</v>
      </c>
      <c r="D550" s="120">
        <v>79</v>
      </c>
      <c r="E550" s="120">
        <v>79</v>
      </c>
      <c r="F550" s="74">
        <f t="shared" si="12"/>
        <v>100</v>
      </c>
      <c r="G550" s="66">
        <f>(E550-B550)/B550*100</f>
        <v>0</v>
      </c>
    </row>
    <row r="551" spans="1:7" ht="14.25">
      <c r="A551" s="111" t="s">
        <v>1029</v>
      </c>
      <c r="B551" s="121"/>
      <c r="C551" s="120">
        <v>0</v>
      </c>
      <c r="D551" s="120">
        <v>0</v>
      </c>
      <c r="E551" s="120">
        <v>0</v>
      </c>
      <c r="F551" s="74">
        <f t="shared" si="12"/>
      </c>
      <c r="G551" s="66"/>
    </row>
    <row r="552" spans="1:7" ht="14.25">
      <c r="A552" s="111" t="s">
        <v>1030</v>
      </c>
      <c r="B552" s="121"/>
      <c r="C552" s="120">
        <v>0</v>
      </c>
      <c r="D552" s="120">
        <v>0</v>
      </c>
      <c r="E552" s="120">
        <v>0</v>
      </c>
      <c r="F552" s="74">
        <f t="shared" si="12"/>
      </c>
      <c r="G552" s="66"/>
    </row>
    <row r="553" spans="1:7" ht="14.25">
      <c r="A553" s="111" t="s">
        <v>1031</v>
      </c>
      <c r="B553" s="121"/>
      <c r="C553" s="120">
        <v>0</v>
      </c>
      <c r="D553" s="120">
        <v>0</v>
      </c>
      <c r="E553" s="120">
        <v>0</v>
      </c>
      <c r="F553" s="74">
        <f t="shared" si="12"/>
      </c>
      <c r="G553" s="66"/>
    </row>
    <row r="554" spans="1:7" ht="14.25">
      <c r="A554" s="111" t="s">
        <v>1032</v>
      </c>
      <c r="B554" s="121"/>
      <c r="C554" s="120">
        <v>0</v>
      </c>
      <c r="D554" s="120">
        <v>0</v>
      </c>
      <c r="E554" s="120">
        <v>0</v>
      </c>
      <c r="F554" s="74">
        <f t="shared" si="12"/>
      </c>
      <c r="G554" s="66"/>
    </row>
    <row r="555" spans="1:7" ht="14.25">
      <c r="A555" s="111" t="s">
        <v>1033</v>
      </c>
      <c r="B555" s="121">
        <v>251</v>
      </c>
      <c r="C555" s="120">
        <v>251</v>
      </c>
      <c r="D555" s="120">
        <v>252</v>
      </c>
      <c r="E555" s="120">
        <v>252</v>
      </c>
      <c r="F555" s="74">
        <f t="shared" si="12"/>
        <v>100</v>
      </c>
      <c r="G555" s="66">
        <f>(E555-B555)/B555*100</f>
        <v>0.398406374501992</v>
      </c>
    </row>
    <row r="556" spans="1:7" ht="14.25">
      <c r="A556" s="111" t="s">
        <v>1034</v>
      </c>
      <c r="B556" s="121"/>
      <c r="C556" s="120">
        <v>0</v>
      </c>
      <c r="D556" s="120">
        <v>0</v>
      </c>
      <c r="E556" s="120">
        <v>0</v>
      </c>
      <c r="F556" s="74">
        <f t="shared" si="12"/>
      </c>
      <c r="G556" s="66"/>
    </row>
    <row r="557" spans="1:7" ht="14.25">
      <c r="A557" s="111" t="s">
        <v>1035</v>
      </c>
      <c r="B557" s="121"/>
      <c r="C557" s="120">
        <v>0</v>
      </c>
      <c r="D557" s="120">
        <v>5</v>
      </c>
      <c r="E557" s="120">
        <v>5</v>
      </c>
      <c r="F557" s="74">
        <f t="shared" si="12"/>
        <v>100</v>
      </c>
      <c r="G557" s="66"/>
    </row>
    <row r="558" spans="1:7" ht="14.25">
      <c r="A558" s="111" t="s">
        <v>1036</v>
      </c>
      <c r="B558" s="121">
        <v>110</v>
      </c>
      <c r="C558" s="120">
        <v>108</v>
      </c>
      <c r="D558" s="120">
        <v>116</v>
      </c>
      <c r="E558" s="120">
        <v>116</v>
      </c>
      <c r="F558" s="74">
        <f t="shared" si="12"/>
        <v>100</v>
      </c>
      <c r="G558" s="66">
        <f>(E558-B558)/B558*100</f>
        <v>5.454545454545454</v>
      </c>
    </row>
    <row r="559" spans="1:7" ht="14.25">
      <c r="A559" s="111" t="s">
        <v>1037</v>
      </c>
      <c r="B559" s="121">
        <v>396</v>
      </c>
      <c r="C559" s="120"/>
      <c r="D559" s="120">
        <v>505</v>
      </c>
      <c r="E559" s="120">
        <v>505</v>
      </c>
      <c r="F559" s="74">
        <f t="shared" si="12"/>
        <v>100</v>
      </c>
      <c r="G559" s="66">
        <f>(E559-B559)/B559*100</f>
        <v>27.525252525252526</v>
      </c>
    </row>
    <row r="560" spans="1:7" ht="14.25">
      <c r="A560" s="116" t="s">
        <v>219</v>
      </c>
      <c r="B560" s="120">
        <f>SUM(B561:B567)</f>
        <v>15</v>
      </c>
      <c r="C560" s="120">
        <f>SUM(C561:C567)</f>
        <v>16</v>
      </c>
      <c r="D560" s="120">
        <f>SUM(D561:D567)</f>
        <v>88</v>
      </c>
      <c r="E560" s="120">
        <f>SUM(E561:E567)</f>
        <v>88</v>
      </c>
      <c r="F560" s="74">
        <f t="shared" si="12"/>
        <v>100</v>
      </c>
      <c r="G560" s="66">
        <f>(E560-B560)/B560*100</f>
        <v>486.66666666666663</v>
      </c>
    </row>
    <row r="561" spans="1:7" ht="14.25">
      <c r="A561" s="111" t="s">
        <v>717</v>
      </c>
      <c r="B561" s="120"/>
      <c r="C561" s="120"/>
      <c r="D561" s="120">
        <v>0</v>
      </c>
      <c r="E561" s="120">
        <v>0</v>
      </c>
      <c r="F561" s="74">
        <f t="shared" si="12"/>
      </c>
      <c r="G561" s="66"/>
    </row>
    <row r="562" spans="1:7" ht="14.25">
      <c r="A562" s="111" t="s">
        <v>718</v>
      </c>
      <c r="B562" s="120"/>
      <c r="C562" s="120"/>
      <c r="D562" s="120">
        <v>0</v>
      </c>
      <c r="E562" s="120">
        <v>0</v>
      </c>
      <c r="F562" s="74">
        <f t="shared" si="12"/>
      </c>
      <c r="G562" s="66"/>
    </row>
    <row r="563" spans="1:7" ht="14.25">
      <c r="A563" s="111" t="s">
        <v>719</v>
      </c>
      <c r="B563" s="120"/>
      <c r="C563" s="120"/>
      <c r="D563" s="120">
        <v>0</v>
      </c>
      <c r="E563" s="120">
        <v>0</v>
      </c>
      <c r="F563" s="74">
        <f t="shared" si="12"/>
      </c>
      <c r="G563" s="66"/>
    </row>
    <row r="564" spans="1:7" ht="14.25">
      <c r="A564" s="111" t="s">
        <v>1038</v>
      </c>
      <c r="B564" s="120"/>
      <c r="C564" s="120"/>
      <c r="D564" s="120">
        <v>70</v>
      </c>
      <c r="E564" s="120">
        <v>70</v>
      </c>
      <c r="F564" s="74">
        <f t="shared" si="12"/>
        <v>100</v>
      </c>
      <c r="G564" s="66"/>
    </row>
    <row r="565" spans="1:7" ht="14.25">
      <c r="A565" s="111" t="s">
        <v>1039</v>
      </c>
      <c r="B565" s="120"/>
      <c r="C565" s="120"/>
      <c r="D565" s="120">
        <v>0</v>
      </c>
      <c r="E565" s="120">
        <v>0</v>
      </c>
      <c r="F565" s="74">
        <f t="shared" si="12"/>
      </c>
      <c r="G565" s="66"/>
    </row>
    <row r="566" spans="1:7" ht="14.25">
      <c r="A566" s="111" t="s">
        <v>1040</v>
      </c>
      <c r="B566" s="120"/>
      <c r="C566" s="120"/>
      <c r="D566" s="120">
        <v>0</v>
      </c>
      <c r="E566" s="120">
        <v>0</v>
      </c>
      <c r="F566" s="74">
        <f t="shared" si="12"/>
      </c>
      <c r="G566" s="66"/>
    </row>
    <row r="567" spans="1:7" ht="14.25">
      <c r="A567" s="111" t="s">
        <v>1041</v>
      </c>
      <c r="B567" s="121">
        <v>15</v>
      </c>
      <c r="C567" s="120">
        <v>16</v>
      </c>
      <c r="D567" s="120">
        <v>18</v>
      </c>
      <c r="E567" s="120">
        <v>18</v>
      </c>
      <c r="F567" s="74">
        <f t="shared" si="12"/>
        <v>100</v>
      </c>
      <c r="G567" s="66">
        <f>(E567-B567)/B567*100</f>
        <v>20</v>
      </c>
    </row>
    <row r="568" spans="1:7" ht="14.25">
      <c r="A568" s="116" t="s">
        <v>220</v>
      </c>
      <c r="B568" s="120">
        <f>SUM(B569:B578)</f>
        <v>268</v>
      </c>
      <c r="C568" s="120">
        <f>SUM(C569:C578)</f>
        <v>37</v>
      </c>
      <c r="D568" s="120">
        <f>SUM(D569:D578)</f>
        <v>730</v>
      </c>
      <c r="E568" s="120">
        <f>SUM(E569:E578)</f>
        <v>730</v>
      </c>
      <c r="F568" s="74">
        <f t="shared" si="12"/>
        <v>100</v>
      </c>
      <c r="G568" s="66">
        <f>(E568-B568)/B568*100</f>
        <v>172.38805970149252</v>
      </c>
    </row>
    <row r="569" spans="1:7" ht="14.25">
      <c r="A569" s="111" t="s">
        <v>717</v>
      </c>
      <c r="B569" s="121"/>
      <c r="C569" s="120">
        <v>0</v>
      </c>
      <c r="D569" s="120">
        <v>0</v>
      </c>
      <c r="E569" s="120">
        <v>0</v>
      </c>
      <c r="F569" s="74">
        <f t="shared" si="12"/>
      </c>
      <c r="G569" s="66"/>
    </row>
    <row r="570" spans="1:7" ht="14.25">
      <c r="A570" s="111" t="s">
        <v>718</v>
      </c>
      <c r="B570" s="121"/>
      <c r="C570" s="120">
        <v>0</v>
      </c>
      <c r="D570" s="120">
        <v>0</v>
      </c>
      <c r="E570" s="120">
        <v>0</v>
      </c>
      <c r="F570" s="74">
        <f t="shared" si="12"/>
      </c>
      <c r="G570" s="66"/>
    </row>
    <row r="571" spans="1:7" ht="14.25">
      <c r="A571" s="111" t="s">
        <v>719</v>
      </c>
      <c r="B571" s="121"/>
      <c r="C571" s="120">
        <v>0</v>
      </c>
      <c r="D571" s="120">
        <v>0</v>
      </c>
      <c r="E571" s="120">
        <v>0</v>
      </c>
      <c r="F571" s="74">
        <f t="shared" si="12"/>
      </c>
      <c r="G571" s="66"/>
    </row>
    <row r="572" spans="1:7" ht="14.25">
      <c r="A572" s="111" t="s">
        <v>1042</v>
      </c>
      <c r="B572" s="121"/>
      <c r="C572" s="120">
        <v>0</v>
      </c>
      <c r="D572" s="120">
        <v>0</v>
      </c>
      <c r="E572" s="120">
        <v>0</v>
      </c>
      <c r="F572" s="74">
        <f t="shared" si="12"/>
      </c>
      <c r="G572" s="66"/>
    </row>
    <row r="573" spans="1:7" ht="14.25">
      <c r="A573" s="111" t="s">
        <v>1043</v>
      </c>
      <c r="B573" s="121"/>
      <c r="C573" s="120">
        <v>3</v>
      </c>
      <c r="D573" s="120">
        <v>3</v>
      </c>
      <c r="E573" s="120">
        <v>3</v>
      </c>
      <c r="F573" s="74">
        <f t="shared" si="12"/>
        <v>100</v>
      </c>
      <c r="G573" s="66"/>
    </row>
    <row r="574" spans="1:7" ht="14.25">
      <c r="A574" s="111" t="s">
        <v>1044</v>
      </c>
      <c r="B574" s="121"/>
      <c r="C574" s="120">
        <v>0</v>
      </c>
      <c r="D574" s="120">
        <v>0</v>
      </c>
      <c r="E574" s="120">
        <v>0</v>
      </c>
      <c r="F574" s="74">
        <f t="shared" si="12"/>
      </c>
      <c r="G574" s="66"/>
    </row>
    <row r="575" spans="1:7" ht="14.25">
      <c r="A575" s="111" t="s">
        <v>1045</v>
      </c>
      <c r="B575" s="121">
        <v>160</v>
      </c>
      <c r="C575" s="120"/>
      <c r="D575" s="120">
        <v>668</v>
      </c>
      <c r="E575" s="120">
        <v>668</v>
      </c>
      <c r="F575" s="74">
        <f t="shared" si="12"/>
        <v>100</v>
      </c>
      <c r="G575" s="66">
        <f>(E575-B575)/B575*100</f>
        <v>317.5</v>
      </c>
    </row>
    <row r="576" spans="1:7" ht="14.25">
      <c r="A576" s="111" t="s">
        <v>1046</v>
      </c>
      <c r="B576" s="121">
        <v>108</v>
      </c>
      <c r="C576" s="120">
        <v>34</v>
      </c>
      <c r="D576" s="120">
        <v>59</v>
      </c>
      <c r="E576" s="120">
        <v>59</v>
      </c>
      <c r="F576" s="74">
        <f t="shared" si="12"/>
        <v>100</v>
      </c>
      <c r="G576" s="66">
        <f>(E576-B576)/B576*100</f>
        <v>-45.370370370370374</v>
      </c>
    </row>
    <row r="577" spans="1:7" ht="14.25">
      <c r="A577" s="111" t="s">
        <v>1047</v>
      </c>
      <c r="B577" s="121"/>
      <c r="C577" s="120">
        <v>0</v>
      </c>
      <c r="D577" s="120">
        <v>0</v>
      </c>
      <c r="E577" s="120">
        <v>0</v>
      </c>
      <c r="F577" s="74">
        <f t="shared" si="12"/>
      </c>
      <c r="G577" s="66"/>
    </row>
    <row r="578" spans="1:7" ht="14.25">
      <c r="A578" s="111" t="s">
        <v>1048</v>
      </c>
      <c r="B578" s="121"/>
      <c r="C578" s="120">
        <v>0</v>
      </c>
      <c r="D578" s="120">
        <v>0</v>
      </c>
      <c r="E578" s="120">
        <v>0</v>
      </c>
      <c r="F578" s="74">
        <f t="shared" si="12"/>
      </c>
      <c r="G578" s="66"/>
    </row>
    <row r="579" spans="1:7" ht="14.25">
      <c r="A579" s="116" t="s">
        <v>221</v>
      </c>
      <c r="B579" s="120">
        <f>SUM(B580:B589)</f>
        <v>405</v>
      </c>
      <c r="C579" s="120">
        <f>SUM(C580:C589)</f>
        <v>399</v>
      </c>
      <c r="D579" s="120">
        <f>SUM(D580:D589)</f>
        <v>430</v>
      </c>
      <c r="E579" s="120">
        <f>SUM(E580:E589)</f>
        <v>430</v>
      </c>
      <c r="F579" s="74">
        <f t="shared" si="12"/>
        <v>100</v>
      </c>
      <c r="G579" s="66">
        <f>(E579-B579)/B579*100</f>
        <v>6.172839506172839</v>
      </c>
    </row>
    <row r="580" spans="1:7" ht="14.25">
      <c r="A580" s="111" t="s">
        <v>717</v>
      </c>
      <c r="B580" s="121"/>
      <c r="C580" s="120">
        <v>0</v>
      </c>
      <c r="D580" s="120">
        <v>0</v>
      </c>
      <c r="E580" s="120">
        <v>0</v>
      </c>
      <c r="F580" s="74">
        <f t="shared" si="12"/>
      </c>
      <c r="G580" s="66"/>
    </row>
    <row r="581" spans="1:7" ht="14.25">
      <c r="A581" s="111" t="s">
        <v>718</v>
      </c>
      <c r="B581" s="121"/>
      <c r="C581" s="120">
        <v>0</v>
      </c>
      <c r="D581" s="120">
        <v>7</v>
      </c>
      <c r="E581" s="120">
        <v>7</v>
      </c>
      <c r="F581" s="74">
        <f aca="true" t="shared" si="13" ref="F581:F644">IF(D581&lt;&gt;0,(E581/D581)*100,"")</f>
        <v>100</v>
      </c>
      <c r="G581" s="66"/>
    </row>
    <row r="582" spans="1:7" ht="14.25">
      <c r="A582" s="111" t="s">
        <v>719</v>
      </c>
      <c r="B582" s="121"/>
      <c r="C582" s="120">
        <v>0</v>
      </c>
      <c r="D582" s="120">
        <v>0</v>
      </c>
      <c r="E582" s="120">
        <v>0</v>
      </c>
      <c r="F582" s="74">
        <f t="shared" si="13"/>
      </c>
      <c r="G582" s="66"/>
    </row>
    <row r="583" spans="1:7" ht="14.25">
      <c r="A583" s="111" t="s">
        <v>1049</v>
      </c>
      <c r="B583" s="121">
        <v>179</v>
      </c>
      <c r="C583" s="120">
        <v>186</v>
      </c>
      <c r="D583" s="120">
        <v>188</v>
      </c>
      <c r="E583" s="120">
        <v>188</v>
      </c>
      <c r="F583" s="74">
        <f t="shared" si="13"/>
        <v>100</v>
      </c>
      <c r="G583" s="66">
        <f aca="true" t="shared" si="14" ref="G583:G646">(E583-B583)/B583*100</f>
        <v>5.027932960893855</v>
      </c>
    </row>
    <row r="584" spans="1:7" ht="14.25">
      <c r="A584" s="111" t="s">
        <v>1050</v>
      </c>
      <c r="B584" s="121">
        <v>56</v>
      </c>
      <c r="C584" s="120">
        <v>44</v>
      </c>
      <c r="D584" s="120">
        <v>62</v>
      </c>
      <c r="E584" s="120">
        <v>62</v>
      </c>
      <c r="F584" s="74">
        <f t="shared" si="13"/>
        <v>100</v>
      </c>
      <c r="G584" s="66">
        <f t="shared" si="14"/>
        <v>10.714285714285714</v>
      </c>
    </row>
    <row r="585" spans="1:7" ht="14.25">
      <c r="A585" s="111" t="s">
        <v>1051</v>
      </c>
      <c r="B585" s="121"/>
      <c r="C585" s="120">
        <v>0</v>
      </c>
      <c r="D585" s="120">
        <v>0</v>
      </c>
      <c r="E585" s="120">
        <v>0</v>
      </c>
      <c r="F585" s="74">
        <f t="shared" si="13"/>
      </c>
      <c r="G585" s="66"/>
    </row>
    <row r="586" spans="1:7" ht="14.25">
      <c r="A586" s="111" t="s">
        <v>1052</v>
      </c>
      <c r="B586" s="121"/>
      <c r="C586" s="120">
        <v>0</v>
      </c>
      <c r="D586" s="120">
        <v>0</v>
      </c>
      <c r="E586" s="120">
        <v>0</v>
      </c>
      <c r="F586" s="74">
        <f t="shared" si="13"/>
      </c>
      <c r="G586" s="66"/>
    </row>
    <row r="587" spans="1:7" ht="14.25">
      <c r="A587" s="111" t="s">
        <v>1053</v>
      </c>
      <c r="B587" s="121"/>
      <c r="C587" s="120">
        <v>0</v>
      </c>
      <c r="D587" s="120">
        <v>0</v>
      </c>
      <c r="E587" s="120">
        <v>0</v>
      </c>
      <c r="F587" s="74">
        <f t="shared" si="13"/>
      </c>
      <c r="G587" s="66"/>
    </row>
    <row r="588" spans="1:7" ht="14.25">
      <c r="A588" s="111" t="s">
        <v>1054</v>
      </c>
      <c r="B588" s="121"/>
      <c r="C588" s="120">
        <v>0</v>
      </c>
      <c r="D588" s="120">
        <v>0</v>
      </c>
      <c r="E588" s="120">
        <v>0</v>
      </c>
      <c r="F588" s="74">
        <f>IF(D588&lt;&gt;0,(E588/D588)*100,"")</f>
      </c>
      <c r="G588" s="66"/>
    </row>
    <row r="589" spans="1:7" ht="14.25">
      <c r="A589" s="111" t="s">
        <v>1055</v>
      </c>
      <c r="B589" s="121">
        <v>170</v>
      </c>
      <c r="C589" s="120">
        <v>169</v>
      </c>
      <c r="D589" s="120">
        <v>173</v>
      </c>
      <c r="E589" s="120">
        <v>173</v>
      </c>
      <c r="F589" s="74">
        <f t="shared" si="13"/>
        <v>100</v>
      </c>
      <c r="G589" s="66">
        <f t="shared" si="14"/>
        <v>1.7647058823529411</v>
      </c>
    </row>
    <row r="590" spans="1:7" ht="14.25">
      <c r="A590" s="116" t="s">
        <v>1056</v>
      </c>
      <c r="B590" s="120">
        <f>SUM(B591:B593)</f>
        <v>280</v>
      </c>
      <c r="C590" s="120">
        <f>SUM(C591:C593)</f>
        <v>0</v>
      </c>
      <c r="D590" s="120">
        <f>SUM(D591:D593)</f>
        <v>273</v>
      </c>
      <c r="E590" s="120">
        <f>SUM(E591:E593)</f>
        <v>273</v>
      </c>
      <c r="F590" s="74">
        <f t="shared" si="13"/>
        <v>100</v>
      </c>
      <c r="G590" s="66">
        <f t="shared" si="14"/>
        <v>-2.5</v>
      </c>
    </row>
    <row r="591" spans="1:7" ht="14.25">
      <c r="A591" s="111" t="s">
        <v>1057</v>
      </c>
      <c r="B591" s="121">
        <v>5</v>
      </c>
      <c r="C591" s="120"/>
      <c r="D591" s="120">
        <v>0</v>
      </c>
      <c r="E591" s="120">
        <v>0</v>
      </c>
      <c r="F591" s="74">
        <f t="shared" si="13"/>
      </c>
      <c r="G591" s="66">
        <f t="shared" si="14"/>
        <v>-100</v>
      </c>
    </row>
    <row r="592" spans="1:7" ht="14.25">
      <c r="A592" s="111" t="s">
        <v>1058</v>
      </c>
      <c r="B592" s="121"/>
      <c r="C592" s="120"/>
      <c r="D592" s="120">
        <v>0</v>
      </c>
      <c r="E592" s="120">
        <v>0</v>
      </c>
      <c r="F592" s="74">
        <f t="shared" si="13"/>
      </c>
      <c r="G592" s="66"/>
    </row>
    <row r="593" spans="1:7" ht="14.25">
      <c r="A593" s="111" t="s">
        <v>1059</v>
      </c>
      <c r="B593" s="121">
        <v>275</v>
      </c>
      <c r="C593" s="120"/>
      <c r="D593" s="120">
        <v>273</v>
      </c>
      <c r="E593" s="120">
        <v>273</v>
      </c>
      <c r="F593" s="74">
        <f t="shared" si="13"/>
        <v>100</v>
      </c>
      <c r="G593" s="66">
        <f t="shared" si="14"/>
        <v>-0.7272727272727273</v>
      </c>
    </row>
    <row r="594" spans="1:7" ht="14.25">
      <c r="A594" s="116" t="s">
        <v>222</v>
      </c>
      <c r="B594" s="120">
        <f>SUM(B595,B609,B620,B622,B631,B635,B645,B653,B659,B666,B675,B680,B685,B688,B691,B694,B697,B700,B704,B709)</f>
        <v>24804</v>
      </c>
      <c r="C594" s="120">
        <f>SUM(C595,C609,C620,C622,C631,C635,C645,C653,C659,C666,C675,C680,C685,C688,C691,C694,C697,C700,C704,C709)</f>
        <v>11652.42</v>
      </c>
      <c r="D594" s="120">
        <f>SUM(D595,D609,D620,D622,D631,D635,D645,D653,D659,D666,D675,D680,D685,D688,D691,D694,D697,D700,D704,D709)</f>
        <v>29510</v>
      </c>
      <c r="E594" s="120">
        <f>SUM(E595,E609,E620,E622,E631,E635,E645,E653,E659,E666,E675,E680,E685,E688,E691,E694,E697,E700,E704,E709)</f>
        <v>29441</v>
      </c>
      <c r="F594" s="74">
        <f t="shared" si="13"/>
        <v>99.76618095560826</v>
      </c>
      <c r="G594" s="66">
        <f t="shared" si="14"/>
        <v>18.6945653926786</v>
      </c>
    </row>
    <row r="595" spans="1:7" ht="14.25">
      <c r="A595" s="116" t="s">
        <v>223</v>
      </c>
      <c r="B595" s="120">
        <f>SUM(B596:B608)</f>
        <v>1239</v>
      </c>
      <c r="C595" s="120">
        <f>SUM(C596:C608)</f>
        <v>812.4200000000001</v>
      </c>
      <c r="D595" s="120">
        <f>SUM(D596:D608)</f>
        <v>1380</v>
      </c>
      <c r="E595" s="120">
        <f>SUM(E596:E608)</f>
        <v>1380</v>
      </c>
      <c r="F595" s="74">
        <f t="shared" si="13"/>
        <v>100</v>
      </c>
      <c r="G595" s="66">
        <f t="shared" si="14"/>
        <v>11.380145278450362</v>
      </c>
    </row>
    <row r="596" spans="1:7" ht="14.25">
      <c r="A596" s="111" t="s">
        <v>717</v>
      </c>
      <c r="B596" s="121"/>
      <c r="C596" s="120">
        <v>0</v>
      </c>
      <c r="D596" s="120">
        <v>0</v>
      </c>
      <c r="E596" s="120">
        <v>0</v>
      </c>
      <c r="F596" s="74">
        <f t="shared" si="13"/>
      </c>
      <c r="G596" s="66"/>
    </row>
    <row r="597" spans="1:7" ht="14.25">
      <c r="A597" s="111" t="s">
        <v>718</v>
      </c>
      <c r="B597" s="121"/>
      <c r="C597" s="120">
        <v>0</v>
      </c>
      <c r="D597" s="120">
        <v>0</v>
      </c>
      <c r="E597" s="120">
        <v>0</v>
      </c>
      <c r="F597" s="74">
        <f t="shared" si="13"/>
      </c>
      <c r="G597" s="66"/>
    </row>
    <row r="598" spans="1:7" ht="14.25">
      <c r="A598" s="111" t="s">
        <v>719</v>
      </c>
      <c r="B598" s="121"/>
      <c r="C598" s="120">
        <v>0</v>
      </c>
      <c r="D598" s="120">
        <v>0</v>
      </c>
      <c r="E598" s="120">
        <v>0</v>
      </c>
      <c r="F598" s="74">
        <f t="shared" si="13"/>
      </c>
      <c r="G598" s="66"/>
    </row>
    <row r="599" spans="1:7" ht="14.25">
      <c r="A599" s="111" t="s">
        <v>1060</v>
      </c>
      <c r="B599" s="121"/>
      <c r="C599" s="120">
        <v>0</v>
      </c>
      <c r="D599" s="120">
        <v>0</v>
      </c>
      <c r="E599" s="120">
        <v>0</v>
      </c>
      <c r="F599" s="74">
        <f t="shared" si="13"/>
      </c>
      <c r="G599" s="66"/>
    </row>
    <row r="600" spans="1:7" ht="14.25">
      <c r="A600" s="111" t="s">
        <v>1061</v>
      </c>
      <c r="B600" s="121">
        <v>4</v>
      </c>
      <c r="C600" s="120">
        <v>4.3</v>
      </c>
      <c r="D600" s="120">
        <v>4</v>
      </c>
      <c r="E600" s="120">
        <v>4</v>
      </c>
      <c r="F600" s="74">
        <f t="shared" si="13"/>
        <v>100</v>
      </c>
      <c r="G600" s="66">
        <f t="shared" si="14"/>
        <v>0</v>
      </c>
    </row>
    <row r="601" spans="1:7" ht="14.25">
      <c r="A601" s="111" t="s">
        <v>1062</v>
      </c>
      <c r="B601" s="121">
        <v>47</v>
      </c>
      <c r="C601" s="120">
        <v>33.27</v>
      </c>
      <c r="D601" s="120">
        <v>46</v>
      </c>
      <c r="E601" s="120">
        <v>46</v>
      </c>
      <c r="F601" s="74">
        <f t="shared" si="13"/>
        <v>100</v>
      </c>
      <c r="G601" s="66">
        <f t="shared" si="14"/>
        <v>-2.127659574468085</v>
      </c>
    </row>
    <row r="602" spans="1:7" ht="14.25">
      <c r="A602" s="111" t="s">
        <v>1063</v>
      </c>
      <c r="B602" s="121"/>
      <c r="C602" s="120"/>
      <c r="D602" s="120">
        <v>0</v>
      </c>
      <c r="E602" s="120">
        <v>0</v>
      </c>
      <c r="F602" s="74">
        <f t="shared" si="13"/>
      </c>
      <c r="G602" s="66"/>
    </row>
    <row r="603" spans="1:7" ht="14.25">
      <c r="A603" s="111" t="s">
        <v>755</v>
      </c>
      <c r="B603" s="121"/>
      <c r="C603" s="120"/>
      <c r="D603" s="120">
        <v>0</v>
      </c>
      <c r="E603" s="120">
        <v>0</v>
      </c>
      <c r="F603" s="74">
        <f t="shared" si="13"/>
      </c>
      <c r="G603" s="66"/>
    </row>
    <row r="604" spans="1:7" ht="14.25">
      <c r="A604" s="111" t="s">
        <v>1064</v>
      </c>
      <c r="B604" s="121">
        <v>717</v>
      </c>
      <c r="C604" s="120">
        <v>630.91</v>
      </c>
      <c r="D604" s="120">
        <v>780</v>
      </c>
      <c r="E604" s="120">
        <v>780</v>
      </c>
      <c r="F604" s="74">
        <f t="shared" si="13"/>
        <v>100</v>
      </c>
      <c r="G604" s="66">
        <f t="shared" si="14"/>
        <v>8.786610878661087</v>
      </c>
    </row>
    <row r="605" spans="1:7" ht="14.25">
      <c r="A605" s="111" t="s">
        <v>1065</v>
      </c>
      <c r="B605" s="121"/>
      <c r="C605" s="120"/>
      <c r="D605" s="120">
        <v>0</v>
      </c>
      <c r="E605" s="120">
        <v>0</v>
      </c>
      <c r="F605" s="74">
        <f t="shared" si="13"/>
      </c>
      <c r="G605" s="66"/>
    </row>
    <row r="606" spans="1:7" ht="14.25">
      <c r="A606" s="111" t="s">
        <v>1066</v>
      </c>
      <c r="B606" s="121">
        <v>155</v>
      </c>
      <c r="C606" s="120">
        <v>142.94</v>
      </c>
      <c r="D606" s="120">
        <v>197</v>
      </c>
      <c r="E606" s="120">
        <v>197</v>
      </c>
      <c r="F606" s="74">
        <f t="shared" si="13"/>
        <v>100</v>
      </c>
      <c r="G606" s="66">
        <f t="shared" si="14"/>
        <v>27.09677419354839</v>
      </c>
    </row>
    <row r="607" spans="1:7" ht="14.25">
      <c r="A607" s="111" t="s">
        <v>1067</v>
      </c>
      <c r="B607" s="121"/>
      <c r="C607" s="120">
        <v>1</v>
      </c>
      <c r="D607" s="120">
        <v>1</v>
      </c>
      <c r="E607" s="120">
        <v>1</v>
      </c>
      <c r="F607" s="74">
        <f t="shared" si="13"/>
        <v>100</v>
      </c>
      <c r="G607" s="66"/>
    </row>
    <row r="608" spans="1:7" ht="14.25">
      <c r="A608" s="111" t="s">
        <v>1068</v>
      </c>
      <c r="B608" s="121">
        <v>316</v>
      </c>
      <c r="C608" s="120"/>
      <c r="D608" s="120">
        <v>352</v>
      </c>
      <c r="E608" s="120">
        <v>352</v>
      </c>
      <c r="F608" s="74">
        <f t="shared" si="13"/>
        <v>100</v>
      </c>
      <c r="G608" s="66">
        <f t="shared" si="14"/>
        <v>11.39240506329114</v>
      </c>
    </row>
    <row r="609" spans="1:7" ht="14.25">
      <c r="A609" s="116" t="s">
        <v>224</v>
      </c>
      <c r="B609" s="120">
        <f>SUM(B610:B619)</f>
        <v>1584</v>
      </c>
      <c r="C609" s="120">
        <f>SUM(C610:C619)</f>
        <v>960.63</v>
      </c>
      <c r="D609" s="120">
        <f>SUM(D610:D619)</f>
        <v>1470</v>
      </c>
      <c r="E609" s="120">
        <f>SUM(E610:E619)</f>
        <v>1470</v>
      </c>
      <c r="F609" s="74">
        <f t="shared" si="13"/>
        <v>100</v>
      </c>
      <c r="G609" s="66">
        <f t="shared" si="14"/>
        <v>-7.196969696969697</v>
      </c>
    </row>
    <row r="610" spans="1:7" ht="14.25">
      <c r="A610" s="111" t="s">
        <v>717</v>
      </c>
      <c r="B610" s="121">
        <v>227</v>
      </c>
      <c r="C610" s="120">
        <v>183.28</v>
      </c>
      <c r="D610" s="120">
        <v>219</v>
      </c>
      <c r="E610" s="120">
        <v>219</v>
      </c>
      <c r="F610" s="74">
        <f t="shared" si="13"/>
        <v>100</v>
      </c>
      <c r="G610" s="66">
        <f t="shared" si="14"/>
        <v>-3.524229074889868</v>
      </c>
    </row>
    <row r="611" spans="1:7" ht="14.25">
      <c r="A611" s="111" t="s">
        <v>718</v>
      </c>
      <c r="B611" s="121">
        <v>48</v>
      </c>
      <c r="C611" s="120">
        <v>3</v>
      </c>
      <c r="D611" s="120">
        <v>26</v>
      </c>
      <c r="E611" s="120">
        <v>26</v>
      </c>
      <c r="F611" s="74">
        <f t="shared" si="13"/>
        <v>100</v>
      </c>
      <c r="G611" s="66">
        <f t="shared" si="14"/>
        <v>-45.83333333333333</v>
      </c>
    </row>
    <row r="612" spans="1:7" ht="14.25">
      <c r="A612" s="111" t="s">
        <v>719</v>
      </c>
      <c r="B612" s="121"/>
      <c r="C612" s="120"/>
      <c r="D612" s="120">
        <v>0</v>
      </c>
      <c r="E612" s="120">
        <v>0</v>
      </c>
      <c r="F612" s="74">
        <f t="shared" si="13"/>
      </c>
      <c r="G612" s="66"/>
    </row>
    <row r="613" spans="1:7" ht="14.25">
      <c r="A613" s="111" t="s">
        <v>1069</v>
      </c>
      <c r="B613" s="121">
        <v>181</v>
      </c>
      <c r="C613" s="120">
        <v>5</v>
      </c>
      <c r="D613" s="120">
        <v>142</v>
      </c>
      <c r="E613" s="120">
        <v>142</v>
      </c>
      <c r="F613" s="74">
        <f t="shared" si="13"/>
        <v>100</v>
      </c>
      <c r="G613" s="66">
        <f t="shared" si="14"/>
        <v>-21.54696132596685</v>
      </c>
    </row>
    <row r="614" spans="1:7" ht="14.25">
      <c r="A614" s="111" t="s">
        <v>1070</v>
      </c>
      <c r="B614" s="121">
        <v>627</v>
      </c>
      <c r="C614" s="120">
        <v>700</v>
      </c>
      <c r="D614" s="120">
        <v>673</v>
      </c>
      <c r="E614" s="120">
        <v>673</v>
      </c>
      <c r="F614" s="74">
        <f t="shared" si="13"/>
        <v>100</v>
      </c>
      <c r="G614" s="66">
        <f t="shared" si="14"/>
        <v>7.336523125996811</v>
      </c>
    </row>
    <row r="615" spans="1:7" ht="14.25">
      <c r="A615" s="111" t="s">
        <v>1071</v>
      </c>
      <c r="B615" s="121"/>
      <c r="C615" s="120"/>
      <c r="D615" s="120">
        <v>0</v>
      </c>
      <c r="E615" s="120">
        <v>0</v>
      </c>
      <c r="F615" s="74">
        <f t="shared" si="13"/>
      </c>
      <c r="G615" s="66"/>
    </row>
    <row r="616" spans="1:7" ht="14.25">
      <c r="A616" s="111" t="s">
        <v>1072</v>
      </c>
      <c r="B616" s="121">
        <v>123</v>
      </c>
      <c r="C616" s="120"/>
      <c r="D616" s="120">
        <v>45</v>
      </c>
      <c r="E616" s="120">
        <v>45</v>
      </c>
      <c r="F616" s="74">
        <f t="shared" si="13"/>
        <v>100</v>
      </c>
      <c r="G616" s="66">
        <f t="shared" si="14"/>
        <v>-63.41463414634146</v>
      </c>
    </row>
    <row r="617" spans="1:7" ht="14.25">
      <c r="A617" s="111" t="s">
        <v>1073</v>
      </c>
      <c r="B617" s="121">
        <v>206</v>
      </c>
      <c r="C617" s="120"/>
      <c r="D617" s="120">
        <v>206</v>
      </c>
      <c r="E617" s="120">
        <v>206</v>
      </c>
      <c r="F617" s="74">
        <f t="shared" si="13"/>
        <v>100</v>
      </c>
      <c r="G617" s="66">
        <f t="shared" si="14"/>
        <v>0</v>
      </c>
    </row>
    <row r="618" spans="1:7" ht="14.25">
      <c r="A618" s="111" t="s">
        <v>1074</v>
      </c>
      <c r="B618" s="121"/>
      <c r="C618" s="120"/>
      <c r="D618" s="120">
        <v>0</v>
      </c>
      <c r="E618" s="120">
        <v>0</v>
      </c>
      <c r="F618" s="74">
        <f t="shared" si="13"/>
      </c>
      <c r="G618" s="66"/>
    </row>
    <row r="619" spans="1:7" ht="14.25">
      <c r="A619" s="111" t="s">
        <v>1075</v>
      </c>
      <c r="B619" s="121">
        <v>172</v>
      </c>
      <c r="C619" s="120">
        <v>69.35</v>
      </c>
      <c r="D619" s="120">
        <v>159</v>
      </c>
      <c r="E619" s="120">
        <v>159</v>
      </c>
      <c r="F619" s="74">
        <f t="shared" si="13"/>
        <v>100</v>
      </c>
      <c r="G619" s="66">
        <f t="shared" si="14"/>
        <v>-7.55813953488372</v>
      </c>
    </row>
    <row r="620" spans="1:7" ht="14.25">
      <c r="A620" s="116" t="s">
        <v>225</v>
      </c>
      <c r="B620" s="120">
        <f>B621</f>
        <v>0</v>
      </c>
      <c r="C620" s="120">
        <f>C621</f>
        <v>0</v>
      </c>
      <c r="D620" s="120">
        <f>D621</f>
        <v>0</v>
      </c>
      <c r="E620" s="120">
        <f>E621</f>
        <v>0</v>
      </c>
      <c r="F620" s="74">
        <f t="shared" si="13"/>
      </c>
      <c r="G620" s="66"/>
    </row>
    <row r="621" spans="1:7" ht="14.25">
      <c r="A621" s="111" t="s">
        <v>1076</v>
      </c>
      <c r="B621" s="120"/>
      <c r="C621" s="120"/>
      <c r="D621" s="120">
        <v>0</v>
      </c>
      <c r="E621" s="120">
        <v>0</v>
      </c>
      <c r="F621" s="74">
        <f t="shared" si="13"/>
      </c>
      <c r="G621" s="66"/>
    </row>
    <row r="622" spans="1:7" ht="14.25">
      <c r="A622" s="116" t="s">
        <v>226</v>
      </c>
      <c r="B622" s="120">
        <f>SUM(B623:B630)</f>
        <v>9170</v>
      </c>
      <c r="C622" s="120">
        <f>SUM(C623:C630)</f>
        <v>9033.81</v>
      </c>
      <c r="D622" s="120">
        <f>SUM(D623:D630)</f>
        <v>14477</v>
      </c>
      <c r="E622" s="120">
        <f>SUM(E623:E630)</f>
        <v>14477</v>
      </c>
      <c r="F622" s="74">
        <f t="shared" si="13"/>
        <v>100</v>
      </c>
      <c r="G622" s="66">
        <f t="shared" si="14"/>
        <v>57.87350054525627</v>
      </c>
    </row>
    <row r="623" spans="1:7" ht="14.25">
      <c r="A623" s="111" t="s">
        <v>1077</v>
      </c>
      <c r="B623" s="121">
        <v>5060</v>
      </c>
      <c r="C623" s="120">
        <v>171.44</v>
      </c>
      <c r="D623" s="120">
        <v>874</v>
      </c>
      <c r="E623" s="120">
        <v>874</v>
      </c>
      <c r="F623" s="74">
        <f t="shared" si="13"/>
        <v>100</v>
      </c>
      <c r="G623" s="66">
        <f t="shared" si="14"/>
        <v>-82.72727272727273</v>
      </c>
    </row>
    <row r="624" spans="1:7" ht="14.25">
      <c r="A624" s="111" t="s">
        <v>1078</v>
      </c>
      <c r="B624" s="121">
        <v>4110</v>
      </c>
      <c r="C624" s="120">
        <v>5.4</v>
      </c>
      <c r="D624" s="120">
        <v>751</v>
      </c>
      <c r="E624" s="120">
        <v>751</v>
      </c>
      <c r="F624" s="74">
        <f t="shared" si="13"/>
        <v>100</v>
      </c>
      <c r="G624" s="66">
        <f t="shared" si="14"/>
        <v>-81.72749391727494</v>
      </c>
    </row>
    <row r="625" spans="1:7" ht="14.25">
      <c r="A625" s="111" t="s">
        <v>1079</v>
      </c>
      <c r="B625" s="120"/>
      <c r="C625" s="120"/>
      <c r="D625" s="120">
        <v>0</v>
      </c>
      <c r="E625" s="120">
        <v>0</v>
      </c>
      <c r="F625" s="74">
        <f t="shared" si="13"/>
      </c>
      <c r="G625" s="66"/>
    </row>
    <row r="626" spans="1:7" ht="14.25">
      <c r="A626" s="111" t="s">
        <v>1080</v>
      </c>
      <c r="B626" s="120"/>
      <c r="C626" s="120"/>
      <c r="D626" s="120">
        <v>0</v>
      </c>
      <c r="E626" s="120">
        <v>0</v>
      </c>
      <c r="F626" s="74">
        <f t="shared" si="13"/>
      </c>
      <c r="G626" s="66"/>
    </row>
    <row r="627" spans="1:7" ht="14.25">
      <c r="A627" s="111" t="s">
        <v>1081</v>
      </c>
      <c r="B627" s="120"/>
      <c r="C627" s="120">
        <v>8691.42</v>
      </c>
      <c r="D627" s="120">
        <f>12134-3400</f>
        <v>8734</v>
      </c>
      <c r="E627" s="120">
        <f>12134-3400</f>
        <v>8734</v>
      </c>
      <c r="F627" s="74">
        <f t="shared" si="13"/>
        <v>100</v>
      </c>
      <c r="G627" s="66"/>
    </row>
    <row r="628" spans="1:7" ht="14.25">
      <c r="A628" s="111" t="s">
        <v>1082</v>
      </c>
      <c r="B628" s="120"/>
      <c r="C628" s="120">
        <v>165.55</v>
      </c>
      <c r="D628" s="120">
        <v>159</v>
      </c>
      <c r="E628" s="120">
        <v>159</v>
      </c>
      <c r="F628" s="74">
        <f t="shared" si="13"/>
        <v>100</v>
      </c>
      <c r="G628" s="66"/>
    </row>
    <row r="629" spans="1:7" ht="14.25">
      <c r="A629" s="111" t="s">
        <v>1083</v>
      </c>
      <c r="B629" s="120"/>
      <c r="C629" s="120"/>
      <c r="D629" s="120">
        <f>559+3400</f>
        <v>3959</v>
      </c>
      <c r="E629" s="120">
        <f>559+3400</f>
        <v>3959</v>
      </c>
      <c r="F629" s="74">
        <f t="shared" si="13"/>
        <v>100</v>
      </c>
      <c r="G629" s="66"/>
    </row>
    <row r="630" spans="1:7" ht="14.25">
      <c r="A630" s="111" t="s">
        <v>1084</v>
      </c>
      <c r="B630" s="120"/>
      <c r="C630" s="120"/>
      <c r="D630" s="120">
        <v>0</v>
      </c>
      <c r="E630" s="120">
        <v>0</v>
      </c>
      <c r="F630" s="74">
        <f t="shared" si="13"/>
      </c>
      <c r="G630" s="66"/>
    </row>
    <row r="631" spans="1:7" ht="14.25">
      <c r="A631" s="116" t="s">
        <v>227</v>
      </c>
      <c r="B631" s="120">
        <f>SUM(B632:B634)</f>
        <v>0</v>
      </c>
      <c r="C631" s="120">
        <f>SUM(C632:C634)</f>
        <v>0</v>
      </c>
      <c r="D631" s="120">
        <f>SUM(D632:D634)</f>
        <v>0</v>
      </c>
      <c r="E631" s="120">
        <f>SUM(E632:E634)</f>
        <v>0</v>
      </c>
      <c r="F631" s="74">
        <f t="shared" si="13"/>
      </c>
      <c r="G631" s="66"/>
    </row>
    <row r="632" spans="1:7" ht="14.25">
      <c r="A632" s="111" t="s">
        <v>1085</v>
      </c>
      <c r="B632" s="120"/>
      <c r="C632" s="120"/>
      <c r="D632" s="120">
        <v>0</v>
      </c>
      <c r="E632" s="120">
        <v>0</v>
      </c>
      <c r="F632" s="74">
        <f t="shared" si="13"/>
      </c>
      <c r="G632" s="66"/>
    </row>
    <row r="633" spans="1:7" ht="14.25">
      <c r="A633" s="111" t="s">
        <v>1086</v>
      </c>
      <c r="B633" s="120"/>
      <c r="C633" s="120"/>
      <c r="D633" s="120">
        <v>0</v>
      </c>
      <c r="E633" s="120">
        <v>0</v>
      </c>
      <c r="F633" s="74">
        <f t="shared" si="13"/>
      </c>
      <c r="G633" s="66"/>
    </row>
    <row r="634" spans="1:7" ht="14.25">
      <c r="A634" s="111" t="s">
        <v>1087</v>
      </c>
      <c r="B634" s="120"/>
      <c r="C634" s="120"/>
      <c r="D634" s="120">
        <v>0</v>
      </c>
      <c r="E634" s="120">
        <v>0</v>
      </c>
      <c r="F634" s="74">
        <f t="shared" si="13"/>
      </c>
      <c r="G634" s="66"/>
    </row>
    <row r="635" spans="1:7" ht="14.25">
      <c r="A635" s="116" t="s">
        <v>228</v>
      </c>
      <c r="B635" s="120">
        <f>SUM(B636:B644)</f>
        <v>375</v>
      </c>
      <c r="C635" s="120">
        <f>SUM(C636:C644)</f>
        <v>2</v>
      </c>
      <c r="D635" s="120">
        <f>SUM(D636:D644)</f>
        <v>929</v>
      </c>
      <c r="E635" s="120">
        <f>SUM(E636:E644)</f>
        <v>929</v>
      </c>
      <c r="F635" s="74">
        <f t="shared" si="13"/>
        <v>100</v>
      </c>
      <c r="G635" s="66">
        <f t="shared" si="14"/>
        <v>147.73333333333335</v>
      </c>
    </row>
    <row r="636" spans="1:7" ht="14.25">
      <c r="A636" s="111" t="s">
        <v>1088</v>
      </c>
      <c r="B636" s="121">
        <v>15</v>
      </c>
      <c r="C636" s="120"/>
      <c r="D636" s="120">
        <v>171</v>
      </c>
      <c r="E636" s="120">
        <v>171</v>
      </c>
      <c r="F636" s="74">
        <f t="shared" si="13"/>
        <v>100</v>
      </c>
      <c r="G636" s="66">
        <f t="shared" si="14"/>
        <v>1040</v>
      </c>
    </row>
    <row r="637" spans="1:7" ht="14.25">
      <c r="A637" s="111" t="s">
        <v>1089</v>
      </c>
      <c r="B637" s="121">
        <v>35</v>
      </c>
      <c r="C637" s="120"/>
      <c r="D637" s="120">
        <v>80</v>
      </c>
      <c r="E637" s="120">
        <v>80</v>
      </c>
      <c r="F637" s="74">
        <f t="shared" si="13"/>
        <v>100</v>
      </c>
      <c r="G637" s="66">
        <f t="shared" si="14"/>
        <v>128.57142857142858</v>
      </c>
    </row>
    <row r="638" spans="1:7" ht="14.25">
      <c r="A638" s="111" t="s">
        <v>1090</v>
      </c>
      <c r="B638" s="121">
        <v>210</v>
      </c>
      <c r="C638" s="120">
        <v>2</v>
      </c>
      <c r="D638" s="120">
        <v>362</v>
      </c>
      <c r="E638" s="120">
        <v>362</v>
      </c>
      <c r="F638" s="74">
        <f t="shared" si="13"/>
        <v>100</v>
      </c>
      <c r="G638" s="66">
        <f t="shared" si="14"/>
        <v>72.38095238095238</v>
      </c>
    </row>
    <row r="639" spans="1:7" ht="14.25">
      <c r="A639" s="111" t="s">
        <v>1091</v>
      </c>
      <c r="B639" s="121">
        <v>95</v>
      </c>
      <c r="C639" s="120"/>
      <c r="D639" s="120">
        <v>125</v>
      </c>
      <c r="E639" s="120">
        <v>125</v>
      </c>
      <c r="F639" s="74">
        <f t="shared" si="13"/>
        <v>100</v>
      </c>
      <c r="G639" s="66">
        <f t="shared" si="14"/>
        <v>31.57894736842105</v>
      </c>
    </row>
    <row r="640" spans="1:7" ht="14.25">
      <c r="A640" s="111" t="s">
        <v>1092</v>
      </c>
      <c r="B640" s="121"/>
      <c r="C640" s="120"/>
      <c r="D640" s="120">
        <v>0</v>
      </c>
      <c r="E640" s="120">
        <v>0</v>
      </c>
      <c r="F640" s="74">
        <f t="shared" si="13"/>
      </c>
      <c r="G640" s="66"/>
    </row>
    <row r="641" spans="1:7" ht="14.25">
      <c r="A641" s="111" t="s">
        <v>1093</v>
      </c>
      <c r="B641" s="121"/>
      <c r="C641" s="120"/>
      <c r="D641" s="120">
        <v>0</v>
      </c>
      <c r="E641" s="120">
        <v>0</v>
      </c>
      <c r="F641" s="74">
        <f t="shared" si="13"/>
      </c>
      <c r="G641" s="66"/>
    </row>
    <row r="642" spans="1:7" ht="14.25">
      <c r="A642" s="111" t="s">
        <v>1094</v>
      </c>
      <c r="B642" s="121"/>
      <c r="C642" s="120"/>
      <c r="D642" s="120">
        <v>0</v>
      </c>
      <c r="E642" s="120">
        <v>0</v>
      </c>
      <c r="F642" s="74">
        <f t="shared" si="13"/>
      </c>
      <c r="G642" s="66"/>
    </row>
    <row r="643" spans="1:7" ht="14.25">
      <c r="A643" s="111" t="s">
        <v>1095</v>
      </c>
      <c r="B643" s="121"/>
      <c r="C643" s="120"/>
      <c r="D643" s="120">
        <v>0</v>
      </c>
      <c r="E643" s="120">
        <v>0</v>
      </c>
      <c r="F643" s="74">
        <f t="shared" si="13"/>
      </c>
      <c r="G643" s="66"/>
    </row>
    <row r="644" spans="1:7" ht="14.25">
      <c r="A644" s="111" t="s">
        <v>1096</v>
      </c>
      <c r="B644" s="121">
        <v>20</v>
      </c>
      <c r="C644" s="120"/>
      <c r="D644" s="120">
        <v>191</v>
      </c>
      <c r="E644" s="120">
        <v>191</v>
      </c>
      <c r="F644" s="74">
        <f t="shared" si="13"/>
        <v>100</v>
      </c>
      <c r="G644" s="66">
        <f t="shared" si="14"/>
        <v>855.0000000000001</v>
      </c>
    </row>
    <row r="645" spans="1:7" ht="14.25">
      <c r="A645" s="116" t="s">
        <v>229</v>
      </c>
      <c r="B645" s="121">
        <f>SUM(B646:B652)</f>
        <v>1904</v>
      </c>
      <c r="C645" s="120">
        <f>SUM(C646:C652)</f>
        <v>97.13</v>
      </c>
      <c r="D645" s="120">
        <f>SUM(D646:D652)</f>
        <v>1944</v>
      </c>
      <c r="E645" s="120">
        <f>SUM(E646:E652)</f>
        <v>1944</v>
      </c>
      <c r="F645" s="74">
        <f aca="true" t="shared" si="15" ref="F645:F708">IF(D645&lt;&gt;0,(E645/D645)*100,"")</f>
        <v>100</v>
      </c>
      <c r="G645" s="66">
        <f t="shared" si="14"/>
        <v>2.100840336134454</v>
      </c>
    </row>
    <row r="646" spans="1:7" ht="14.25">
      <c r="A646" s="111" t="s">
        <v>1097</v>
      </c>
      <c r="B646" s="121">
        <v>17</v>
      </c>
      <c r="C646" s="120"/>
      <c r="D646" s="120">
        <v>113</v>
      </c>
      <c r="E646" s="120">
        <v>113</v>
      </c>
      <c r="F646" s="74">
        <f t="shared" si="15"/>
        <v>100</v>
      </c>
      <c r="G646" s="66">
        <f t="shared" si="14"/>
        <v>564.7058823529412</v>
      </c>
    </row>
    <row r="647" spans="1:7" ht="14.25">
      <c r="A647" s="111" t="s">
        <v>1098</v>
      </c>
      <c r="B647" s="121">
        <v>60</v>
      </c>
      <c r="C647" s="120"/>
      <c r="D647" s="120">
        <v>147</v>
      </c>
      <c r="E647" s="120">
        <v>147</v>
      </c>
      <c r="F647" s="74">
        <f t="shared" si="15"/>
        <v>100</v>
      </c>
      <c r="G647" s="66">
        <f aca="true" t="shared" si="16" ref="G647:G702">(E647-B647)/B647*100</f>
        <v>145</v>
      </c>
    </row>
    <row r="648" spans="1:7" ht="14.25">
      <c r="A648" s="111" t="s">
        <v>1099</v>
      </c>
      <c r="B648" s="121">
        <v>1263</v>
      </c>
      <c r="C648" s="120"/>
      <c r="D648" s="120">
        <v>1052</v>
      </c>
      <c r="E648" s="120">
        <v>1052</v>
      </c>
      <c r="F648" s="74">
        <f t="shared" si="15"/>
        <v>100</v>
      </c>
      <c r="G648" s="66">
        <f t="shared" si="16"/>
        <v>-16.706254948535236</v>
      </c>
    </row>
    <row r="649" spans="1:7" ht="14.25">
      <c r="A649" s="111" t="s">
        <v>1100</v>
      </c>
      <c r="B649" s="121">
        <v>190</v>
      </c>
      <c r="C649" s="120">
        <v>97.13</v>
      </c>
      <c r="D649" s="120">
        <v>107</v>
      </c>
      <c r="E649" s="120">
        <v>107</v>
      </c>
      <c r="F649" s="74">
        <f t="shared" si="15"/>
        <v>100</v>
      </c>
      <c r="G649" s="66">
        <f t="shared" si="16"/>
        <v>-43.684210526315795</v>
      </c>
    </row>
    <row r="650" spans="1:7" ht="14.25">
      <c r="A650" s="111" t="s">
        <v>1101</v>
      </c>
      <c r="B650" s="121">
        <v>326</v>
      </c>
      <c r="C650" s="120"/>
      <c r="D650" s="120">
        <v>381</v>
      </c>
      <c r="E650" s="120">
        <v>381</v>
      </c>
      <c r="F650" s="74">
        <f t="shared" si="15"/>
        <v>100</v>
      </c>
      <c r="G650" s="66">
        <f t="shared" si="16"/>
        <v>16.87116564417178</v>
      </c>
    </row>
    <row r="651" spans="1:7" ht="14.25">
      <c r="A651" s="111" t="s">
        <v>1102</v>
      </c>
      <c r="B651" s="121">
        <v>47</v>
      </c>
      <c r="C651" s="120"/>
      <c r="D651" s="120">
        <v>144</v>
      </c>
      <c r="E651" s="120">
        <v>144</v>
      </c>
      <c r="F651" s="74">
        <f t="shared" si="15"/>
        <v>100</v>
      </c>
      <c r="G651" s="66">
        <f t="shared" si="16"/>
        <v>206.38297872340425</v>
      </c>
    </row>
    <row r="652" spans="1:7" ht="14.25">
      <c r="A652" s="111" t="s">
        <v>1103</v>
      </c>
      <c r="B652" s="121">
        <v>1</v>
      </c>
      <c r="C652" s="120"/>
      <c r="D652" s="120">
        <v>0</v>
      </c>
      <c r="E652" s="120">
        <v>0</v>
      </c>
      <c r="F652" s="74">
        <f t="shared" si="15"/>
      </c>
      <c r="G652" s="66">
        <f t="shared" si="16"/>
        <v>-100</v>
      </c>
    </row>
    <row r="653" spans="1:7" ht="14.25">
      <c r="A653" s="116" t="s">
        <v>230</v>
      </c>
      <c r="B653" s="120">
        <f>SUM(B654:B658)</f>
        <v>255</v>
      </c>
      <c r="C653" s="120">
        <f>SUM(C654:C658)</f>
        <v>0</v>
      </c>
      <c r="D653" s="120">
        <f>SUM(D654:D658)</f>
        <v>172</v>
      </c>
      <c r="E653" s="120">
        <f>SUM(E654:E658)</f>
        <v>172</v>
      </c>
      <c r="F653" s="74">
        <f t="shared" si="15"/>
        <v>100</v>
      </c>
      <c r="G653" s="66">
        <f t="shared" si="16"/>
        <v>-32.549019607843135</v>
      </c>
    </row>
    <row r="654" spans="1:7" ht="14.25">
      <c r="A654" s="111" t="s">
        <v>1104</v>
      </c>
      <c r="B654" s="121">
        <v>188</v>
      </c>
      <c r="C654" s="120"/>
      <c r="D654" s="120">
        <v>79</v>
      </c>
      <c r="E654" s="120">
        <v>79</v>
      </c>
      <c r="F654" s="74">
        <f t="shared" si="15"/>
        <v>100</v>
      </c>
      <c r="G654" s="66">
        <f t="shared" si="16"/>
        <v>-57.97872340425532</v>
      </c>
    </row>
    <row r="655" spans="1:7" ht="14.25">
      <c r="A655" s="111" t="s">
        <v>1105</v>
      </c>
      <c r="B655" s="121">
        <v>20</v>
      </c>
      <c r="C655" s="120"/>
      <c r="D655" s="120">
        <v>23</v>
      </c>
      <c r="E655" s="120">
        <v>23</v>
      </c>
      <c r="F655" s="74">
        <f t="shared" si="15"/>
        <v>100</v>
      </c>
      <c r="G655" s="66">
        <f t="shared" si="16"/>
        <v>15</v>
      </c>
    </row>
    <row r="656" spans="1:7" ht="14.25">
      <c r="A656" s="111" t="s">
        <v>1106</v>
      </c>
      <c r="B656" s="121">
        <v>2</v>
      </c>
      <c r="C656" s="120"/>
      <c r="D656" s="120">
        <v>4</v>
      </c>
      <c r="E656" s="120">
        <v>4</v>
      </c>
      <c r="F656" s="74">
        <f t="shared" si="15"/>
        <v>100</v>
      </c>
      <c r="G656" s="66">
        <f t="shared" si="16"/>
        <v>100</v>
      </c>
    </row>
    <row r="657" spans="1:7" ht="14.25">
      <c r="A657" s="111" t="s">
        <v>1107</v>
      </c>
      <c r="B657" s="121">
        <v>45</v>
      </c>
      <c r="C657" s="120"/>
      <c r="D657" s="120">
        <v>66</v>
      </c>
      <c r="E657" s="120">
        <v>66</v>
      </c>
      <c r="F657" s="74">
        <f t="shared" si="15"/>
        <v>100</v>
      </c>
      <c r="G657" s="66">
        <f t="shared" si="16"/>
        <v>46.666666666666664</v>
      </c>
    </row>
    <row r="658" spans="1:7" ht="14.25">
      <c r="A658" s="111" t="s">
        <v>1108</v>
      </c>
      <c r="B658" s="121"/>
      <c r="C658" s="120"/>
      <c r="D658" s="120">
        <v>0</v>
      </c>
      <c r="E658" s="120">
        <v>0</v>
      </c>
      <c r="F658" s="74">
        <f t="shared" si="15"/>
      </c>
      <c r="G658" s="66"/>
    </row>
    <row r="659" spans="1:7" ht="14.25">
      <c r="A659" s="116" t="s">
        <v>231</v>
      </c>
      <c r="B659" s="120">
        <f>SUM(B660:B665)</f>
        <v>985</v>
      </c>
      <c r="C659" s="120">
        <f>SUM(C660:C665)</f>
        <v>88.05</v>
      </c>
      <c r="D659" s="120">
        <f>SUM(D660:D665)</f>
        <v>153</v>
      </c>
      <c r="E659" s="120">
        <f>SUM(E660:E665)</f>
        <v>153</v>
      </c>
      <c r="F659" s="74">
        <f t="shared" si="15"/>
        <v>100</v>
      </c>
      <c r="G659" s="66">
        <f t="shared" si="16"/>
        <v>-84.46700507614213</v>
      </c>
    </row>
    <row r="660" spans="1:7" ht="14.25">
      <c r="A660" s="111" t="s">
        <v>1109</v>
      </c>
      <c r="B660" s="121">
        <v>60</v>
      </c>
      <c r="C660" s="120"/>
      <c r="D660" s="120">
        <v>56</v>
      </c>
      <c r="E660" s="120">
        <v>56</v>
      </c>
      <c r="F660" s="74">
        <f t="shared" si="15"/>
        <v>100</v>
      </c>
      <c r="G660" s="66">
        <f t="shared" si="16"/>
        <v>-6.666666666666667</v>
      </c>
    </row>
    <row r="661" spans="1:7" ht="14.25">
      <c r="A661" s="111" t="s">
        <v>1110</v>
      </c>
      <c r="B661" s="121">
        <v>842</v>
      </c>
      <c r="C661" s="120"/>
      <c r="D661" s="120">
        <v>0</v>
      </c>
      <c r="E661" s="120">
        <v>0</v>
      </c>
      <c r="F661" s="74">
        <f t="shared" si="15"/>
      </c>
      <c r="G661" s="66">
        <f t="shared" si="16"/>
        <v>-100</v>
      </c>
    </row>
    <row r="662" spans="1:7" ht="14.25">
      <c r="A662" s="111" t="s">
        <v>1111</v>
      </c>
      <c r="B662" s="121"/>
      <c r="C662" s="120"/>
      <c r="D662" s="120">
        <v>0</v>
      </c>
      <c r="E662" s="120">
        <v>0</v>
      </c>
      <c r="F662" s="74">
        <f t="shared" si="15"/>
      </c>
      <c r="G662" s="66"/>
    </row>
    <row r="663" spans="1:7" ht="14.25">
      <c r="A663" s="111" t="s">
        <v>1112</v>
      </c>
      <c r="B663" s="121"/>
      <c r="C663" s="120"/>
      <c r="D663" s="120">
        <v>0</v>
      </c>
      <c r="E663" s="120">
        <v>0</v>
      </c>
      <c r="F663" s="74">
        <f t="shared" si="15"/>
      </c>
      <c r="G663" s="66"/>
    </row>
    <row r="664" spans="1:7" ht="14.25">
      <c r="A664" s="111" t="s">
        <v>1113</v>
      </c>
      <c r="B664" s="121">
        <v>83</v>
      </c>
      <c r="C664" s="120">
        <v>88.05</v>
      </c>
      <c r="D664" s="120">
        <v>97</v>
      </c>
      <c r="E664" s="120">
        <v>97</v>
      </c>
      <c r="F664" s="74">
        <f t="shared" si="15"/>
        <v>100</v>
      </c>
      <c r="G664" s="66">
        <f t="shared" si="16"/>
        <v>16.867469879518072</v>
      </c>
    </row>
    <row r="665" spans="1:7" ht="14.25">
      <c r="A665" s="111" t="s">
        <v>1114</v>
      </c>
      <c r="B665" s="120"/>
      <c r="C665" s="120"/>
      <c r="D665" s="120">
        <v>0</v>
      </c>
      <c r="E665" s="120">
        <v>0</v>
      </c>
      <c r="F665" s="74">
        <f t="shared" si="15"/>
      </c>
      <c r="G665" s="66"/>
    </row>
    <row r="666" spans="1:7" ht="14.25">
      <c r="A666" s="116" t="s">
        <v>232</v>
      </c>
      <c r="B666" s="120">
        <f>SUM(B667:B674)</f>
        <v>510</v>
      </c>
      <c r="C666" s="120">
        <f>SUM(C667:C674)</f>
        <v>175.28</v>
      </c>
      <c r="D666" s="120">
        <f>SUM(D667:D674)</f>
        <v>662</v>
      </c>
      <c r="E666" s="120">
        <f>SUM(E667:E674)</f>
        <v>662</v>
      </c>
      <c r="F666" s="74">
        <f t="shared" si="15"/>
        <v>100</v>
      </c>
      <c r="G666" s="66">
        <f t="shared" si="16"/>
        <v>29.80392156862745</v>
      </c>
    </row>
    <row r="667" spans="1:7" ht="14.25">
      <c r="A667" s="111" t="s">
        <v>717</v>
      </c>
      <c r="B667" s="121">
        <v>114</v>
      </c>
      <c r="C667" s="120">
        <v>91.28</v>
      </c>
      <c r="D667" s="120">
        <v>111</v>
      </c>
      <c r="E667" s="120">
        <v>111</v>
      </c>
      <c r="F667" s="74">
        <f t="shared" si="15"/>
        <v>100</v>
      </c>
      <c r="G667" s="66">
        <f t="shared" si="16"/>
        <v>-2.631578947368421</v>
      </c>
    </row>
    <row r="668" spans="1:7" ht="14.25">
      <c r="A668" s="111" t="s">
        <v>718</v>
      </c>
      <c r="B668" s="121"/>
      <c r="C668" s="120">
        <v>0</v>
      </c>
      <c r="D668" s="120">
        <v>15</v>
      </c>
      <c r="E668" s="120">
        <v>15</v>
      </c>
      <c r="F668" s="74">
        <f t="shared" si="15"/>
        <v>100</v>
      </c>
      <c r="G668" s="66"/>
    </row>
    <row r="669" spans="1:7" ht="14.25">
      <c r="A669" s="111" t="s">
        <v>719</v>
      </c>
      <c r="B669" s="121"/>
      <c r="C669" s="120">
        <v>0</v>
      </c>
      <c r="D669" s="120">
        <v>0</v>
      </c>
      <c r="E669" s="120">
        <v>0</v>
      </c>
      <c r="F669" s="74">
        <f t="shared" si="15"/>
      </c>
      <c r="G669" s="66"/>
    </row>
    <row r="670" spans="1:7" ht="14.25">
      <c r="A670" s="111" t="s">
        <v>1115</v>
      </c>
      <c r="B670" s="121">
        <v>46</v>
      </c>
      <c r="C670" s="120"/>
      <c r="D670" s="120">
        <v>51</v>
      </c>
      <c r="E670" s="120">
        <v>51</v>
      </c>
      <c r="F670" s="74">
        <f t="shared" si="15"/>
        <v>100</v>
      </c>
      <c r="G670" s="66">
        <f t="shared" si="16"/>
        <v>10.869565217391305</v>
      </c>
    </row>
    <row r="671" spans="1:7" ht="14.25">
      <c r="A671" s="111" t="s">
        <v>1116</v>
      </c>
      <c r="B671" s="121">
        <v>88</v>
      </c>
      <c r="C671" s="120"/>
      <c r="D671" s="120">
        <v>82</v>
      </c>
      <c r="E671" s="120">
        <v>82</v>
      </c>
      <c r="F671" s="74">
        <f t="shared" si="15"/>
        <v>100</v>
      </c>
      <c r="G671" s="66">
        <f t="shared" si="16"/>
        <v>-6.8181818181818175</v>
      </c>
    </row>
    <row r="672" spans="1:7" ht="14.25">
      <c r="A672" s="111" t="s">
        <v>1117</v>
      </c>
      <c r="B672" s="121"/>
      <c r="C672" s="120">
        <v>0</v>
      </c>
      <c r="D672" s="120">
        <v>0</v>
      </c>
      <c r="E672" s="120">
        <v>0</v>
      </c>
      <c r="F672" s="74">
        <f t="shared" si="15"/>
      </c>
      <c r="G672" s="66"/>
    </row>
    <row r="673" spans="1:7" ht="14.25">
      <c r="A673" s="111" t="s">
        <v>1118</v>
      </c>
      <c r="B673" s="121"/>
      <c r="C673" s="120">
        <v>50</v>
      </c>
      <c r="D673" s="120">
        <v>101</v>
      </c>
      <c r="E673" s="120">
        <v>101</v>
      </c>
      <c r="F673" s="74">
        <f t="shared" si="15"/>
        <v>100</v>
      </c>
      <c r="G673" s="66"/>
    </row>
    <row r="674" spans="1:7" ht="14.25">
      <c r="A674" s="111" t="s">
        <v>1119</v>
      </c>
      <c r="B674" s="120">
        <v>262</v>
      </c>
      <c r="C674" s="120">
        <v>34</v>
      </c>
      <c r="D674" s="120">
        <v>302</v>
      </c>
      <c r="E674" s="120">
        <v>302</v>
      </c>
      <c r="F674" s="74">
        <f t="shared" si="15"/>
        <v>100</v>
      </c>
      <c r="G674" s="66">
        <f t="shared" si="16"/>
        <v>15.267175572519085</v>
      </c>
    </row>
    <row r="675" spans="1:7" ht="14.25">
      <c r="A675" s="116" t="s">
        <v>233</v>
      </c>
      <c r="B675" s="120">
        <f>SUM(B676:B679)</f>
        <v>282</v>
      </c>
      <c r="C675" s="120">
        <f>SUM(C676:C679)</f>
        <v>0</v>
      </c>
      <c r="D675" s="120">
        <f>SUM(D676:D679)</f>
        <v>203</v>
      </c>
      <c r="E675" s="120">
        <f>SUM(E676:E679)</f>
        <v>134</v>
      </c>
      <c r="F675" s="74">
        <f t="shared" si="15"/>
        <v>66.00985221674877</v>
      </c>
      <c r="G675" s="66">
        <f t="shared" si="16"/>
        <v>-52.4822695035461</v>
      </c>
    </row>
    <row r="676" spans="1:7" ht="14.25">
      <c r="A676" s="111" t="s">
        <v>1120</v>
      </c>
      <c r="B676" s="121">
        <v>188</v>
      </c>
      <c r="C676" s="120"/>
      <c r="D676" s="120">
        <v>159</v>
      </c>
      <c r="E676" s="120">
        <v>117</v>
      </c>
      <c r="F676" s="74">
        <f t="shared" si="15"/>
        <v>73.58490566037736</v>
      </c>
      <c r="G676" s="66">
        <f t="shared" si="16"/>
        <v>-37.765957446808514</v>
      </c>
    </row>
    <row r="677" spans="1:7" ht="14.25">
      <c r="A677" s="111" t="s">
        <v>1121</v>
      </c>
      <c r="B677" s="121">
        <v>50</v>
      </c>
      <c r="C677" s="120"/>
      <c r="D677" s="120">
        <v>27</v>
      </c>
      <c r="E677" s="120">
        <v>17</v>
      </c>
      <c r="F677" s="74">
        <f t="shared" si="15"/>
        <v>62.96296296296296</v>
      </c>
      <c r="G677" s="66">
        <f t="shared" si="16"/>
        <v>-66</v>
      </c>
    </row>
    <row r="678" spans="1:7" ht="14.25">
      <c r="A678" s="111" t="s">
        <v>1122</v>
      </c>
      <c r="B678" s="121">
        <v>44</v>
      </c>
      <c r="C678" s="120"/>
      <c r="D678" s="120"/>
      <c r="E678" s="120">
        <v>0</v>
      </c>
      <c r="F678" s="74">
        <f t="shared" si="15"/>
      </c>
      <c r="G678" s="66">
        <f t="shared" si="16"/>
        <v>-100</v>
      </c>
    </row>
    <row r="679" spans="1:7" ht="14.25">
      <c r="A679" s="111" t="s">
        <v>1123</v>
      </c>
      <c r="B679" s="121"/>
      <c r="C679" s="120"/>
      <c r="D679" s="120">
        <v>17</v>
      </c>
      <c r="E679" s="120">
        <v>0</v>
      </c>
      <c r="F679" s="74">
        <f t="shared" si="15"/>
        <v>0</v>
      </c>
      <c r="G679" s="66"/>
    </row>
    <row r="680" spans="1:7" ht="14.25">
      <c r="A680" s="116" t="s">
        <v>234</v>
      </c>
      <c r="B680" s="120">
        <f>SUM(B681:B684)</f>
        <v>1</v>
      </c>
      <c r="C680" s="120">
        <f>SUM(C681:C684)</f>
        <v>0</v>
      </c>
      <c r="D680" s="120">
        <f>SUM(D681:D684)</f>
        <v>0</v>
      </c>
      <c r="E680" s="120">
        <f>SUM(E681:E684)</f>
        <v>0</v>
      </c>
      <c r="F680" s="74">
        <f t="shared" si="15"/>
      </c>
      <c r="G680" s="66">
        <f t="shared" si="16"/>
        <v>-100</v>
      </c>
    </row>
    <row r="681" spans="1:7" ht="14.25">
      <c r="A681" s="111" t="s">
        <v>717</v>
      </c>
      <c r="B681" s="120"/>
      <c r="C681" s="120"/>
      <c r="D681" s="120"/>
      <c r="E681" s="120">
        <v>0</v>
      </c>
      <c r="F681" s="74">
        <f t="shared" si="15"/>
      </c>
      <c r="G681" s="66"/>
    </row>
    <row r="682" spans="1:7" ht="14.25">
      <c r="A682" s="111" t="s">
        <v>718</v>
      </c>
      <c r="B682" s="120"/>
      <c r="C682" s="120"/>
      <c r="D682" s="120"/>
      <c r="E682" s="120">
        <v>0</v>
      </c>
      <c r="F682" s="74">
        <f t="shared" si="15"/>
      </c>
      <c r="G682" s="66"/>
    </row>
    <row r="683" spans="1:7" ht="14.25">
      <c r="A683" s="111" t="s">
        <v>719</v>
      </c>
      <c r="B683" s="120"/>
      <c r="C683" s="120"/>
      <c r="D683" s="120"/>
      <c r="E683" s="120">
        <v>0</v>
      </c>
      <c r="F683" s="74">
        <f t="shared" si="15"/>
      </c>
      <c r="G683" s="66"/>
    </row>
    <row r="684" spans="1:7" ht="14.25">
      <c r="A684" s="111" t="s">
        <v>1124</v>
      </c>
      <c r="B684" s="120">
        <v>1</v>
      </c>
      <c r="C684" s="120"/>
      <c r="D684" s="120"/>
      <c r="E684" s="120">
        <v>0</v>
      </c>
      <c r="F684" s="74">
        <f t="shared" si="15"/>
      </c>
      <c r="G684" s="66">
        <f t="shared" si="16"/>
        <v>-100</v>
      </c>
    </row>
    <row r="685" spans="1:7" ht="14.25">
      <c r="A685" s="116" t="s">
        <v>235</v>
      </c>
      <c r="B685" s="120">
        <f>SUM(B686:B687)</f>
        <v>1509</v>
      </c>
      <c r="C685" s="120">
        <f>SUM(C686:C687)</f>
        <v>0</v>
      </c>
      <c r="D685" s="120">
        <f>SUM(D686:D687)</f>
        <v>1300</v>
      </c>
      <c r="E685" s="120">
        <f>SUM(E686:E687)</f>
        <v>1300</v>
      </c>
      <c r="F685" s="74">
        <f t="shared" si="15"/>
        <v>100</v>
      </c>
      <c r="G685" s="66">
        <f t="shared" si="16"/>
        <v>-13.850231941683234</v>
      </c>
    </row>
    <row r="686" spans="1:7" ht="14.25">
      <c r="A686" s="111" t="s">
        <v>1125</v>
      </c>
      <c r="B686" s="120">
        <v>323</v>
      </c>
      <c r="C686" s="120"/>
      <c r="D686" s="120">
        <v>235</v>
      </c>
      <c r="E686" s="120">
        <v>235</v>
      </c>
      <c r="F686" s="74">
        <f t="shared" si="15"/>
        <v>100</v>
      </c>
      <c r="G686" s="66">
        <f t="shared" si="16"/>
        <v>-27.24458204334365</v>
      </c>
    </row>
    <row r="687" spans="1:7" ht="14.25">
      <c r="A687" s="111" t="s">
        <v>1126</v>
      </c>
      <c r="B687" s="120">
        <v>1186</v>
      </c>
      <c r="C687" s="120"/>
      <c r="D687" s="120">
        <v>1065</v>
      </c>
      <c r="E687" s="120">
        <v>1065</v>
      </c>
      <c r="F687" s="74">
        <f t="shared" si="15"/>
        <v>100</v>
      </c>
      <c r="G687" s="66">
        <f t="shared" si="16"/>
        <v>-10.202360876897133</v>
      </c>
    </row>
    <row r="688" spans="1:7" ht="14.25">
      <c r="A688" s="116" t="s">
        <v>236</v>
      </c>
      <c r="B688" s="120">
        <f>SUM(B689:B690)</f>
        <v>103</v>
      </c>
      <c r="C688" s="120">
        <f>SUM(C689:C690)</f>
        <v>1</v>
      </c>
      <c r="D688" s="120">
        <f>SUM(D689:D690)</f>
        <v>99</v>
      </c>
      <c r="E688" s="120">
        <f>SUM(E689:E690)</f>
        <v>99</v>
      </c>
      <c r="F688" s="74">
        <f t="shared" si="15"/>
        <v>100</v>
      </c>
      <c r="G688" s="66">
        <f t="shared" si="16"/>
        <v>-3.8834951456310676</v>
      </c>
    </row>
    <row r="689" spans="1:7" ht="14.25">
      <c r="A689" s="111" t="s">
        <v>1127</v>
      </c>
      <c r="B689" s="120">
        <v>83</v>
      </c>
      <c r="C689" s="120">
        <v>0</v>
      </c>
      <c r="D689" s="120">
        <v>81</v>
      </c>
      <c r="E689" s="120">
        <v>81</v>
      </c>
      <c r="F689" s="74">
        <f t="shared" si="15"/>
        <v>100</v>
      </c>
      <c r="G689" s="66">
        <f t="shared" si="16"/>
        <v>-2.4096385542168677</v>
      </c>
    </row>
    <row r="690" spans="1:7" ht="14.25">
      <c r="A690" s="111" t="s">
        <v>1128</v>
      </c>
      <c r="B690" s="120">
        <v>20</v>
      </c>
      <c r="C690" s="120">
        <v>1</v>
      </c>
      <c r="D690" s="120">
        <v>18</v>
      </c>
      <c r="E690" s="120">
        <v>18</v>
      </c>
      <c r="F690" s="74">
        <f t="shared" si="15"/>
        <v>100</v>
      </c>
      <c r="G690" s="66">
        <f t="shared" si="16"/>
        <v>-10</v>
      </c>
    </row>
    <row r="691" spans="1:7" ht="14.25">
      <c r="A691" s="116" t="s">
        <v>1129</v>
      </c>
      <c r="B691" s="120">
        <f>SUM(B692:B693)</f>
        <v>613</v>
      </c>
      <c r="C691" s="120">
        <f>SUM(C692:C693)</f>
        <v>319.1</v>
      </c>
      <c r="D691" s="120">
        <f>SUM(D692:D693)</f>
        <v>332</v>
      </c>
      <c r="E691" s="120">
        <f>SUM(E692:E693)</f>
        <v>332</v>
      </c>
      <c r="F691" s="74">
        <f t="shared" si="15"/>
        <v>100</v>
      </c>
      <c r="G691" s="66">
        <f t="shared" si="16"/>
        <v>-45.840130505709624</v>
      </c>
    </row>
    <row r="692" spans="1:7" ht="14.25">
      <c r="A692" s="111" t="s">
        <v>1130</v>
      </c>
      <c r="B692" s="120"/>
      <c r="C692" s="120"/>
      <c r="D692" s="120"/>
      <c r="E692" s="120">
        <v>0</v>
      </c>
      <c r="F692" s="74">
        <f t="shared" si="15"/>
      </c>
      <c r="G692" s="66"/>
    </row>
    <row r="693" spans="1:7" ht="14.25">
      <c r="A693" s="111" t="s">
        <v>1131</v>
      </c>
      <c r="B693" s="120">
        <v>613</v>
      </c>
      <c r="C693" s="120">
        <v>319.1</v>
      </c>
      <c r="D693" s="120">
        <v>332</v>
      </c>
      <c r="E693" s="120">
        <v>332</v>
      </c>
      <c r="F693" s="74">
        <f t="shared" si="15"/>
        <v>100</v>
      </c>
      <c r="G693" s="66">
        <f t="shared" si="16"/>
        <v>-45.840130505709624</v>
      </c>
    </row>
    <row r="694" spans="1:7" ht="14.25">
      <c r="A694" s="116" t="s">
        <v>237</v>
      </c>
      <c r="B694" s="120">
        <f>SUM(B695:B696)</f>
        <v>0</v>
      </c>
      <c r="C694" s="120">
        <f>SUM(C695:C696)</f>
        <v>0</v>
      </c>
      <c r="D694" s="120">
        <f>SUM(D695:D696)</f>
        <v>0</v>
      </c>
      <c r="E694" s="120">
        <f>SUM(E695:E696)</f>
        <v>0</v>
      </c>
      <c r="F694" s="74">
        <f t="shared" si="15"/>
      </c>
      <c r="G694" s="66"/>
    </row>
    <row r="695" spans="1:7" ht="14.25">
      <c r="A695" s="111" t="s">
        <v>1132</v>
      </c>
      <c r="B695" s="120"/>
      <c r="C695" s="120"/>
      <c r="D695" s="120"/>
      <c r="E695" s="120">
        <v>0</v>
      </c>
      <c r="F695" s="74">
        <f t="shared" si="15"/>
      </c>
      <c r="G695" s="66"/>
    </row>
    <row r="696" spans="1:7" ht="14.25">
      <c r="A696" s="111" t="s">
        <v>1133</v>
      </c>
      <c r="B696" s="120"/>
      <c r="C696" s="120"/>
      <c r="D696" s="120"/>
      <c r="E696" s="120">
        <v>0</v>
      </c>
      <c r="F696" s="74">
        <f t="shared" si="15"/>
      </c>
      <c r="G696" s="66"/>
    </row>
    <row r="697" spans="1:7" ht="14.25">
      <c r="A697" s="116" t="s">
        <v>238</v>
      </c>
      <c r="B697" s="120">
        <f>SUM(B698:B699)</f>
        <v>38</v>
      </c>
      <c r="C697" s="120">
        <f>SUM(C698:C699)</f>
        <v>22</v>
      </c>
      <c r="D697" s="120">
        <f>SUM(D698:D699)</f>
        <v>23</v>
      </c>
      <c r="E697" s="120">
        <f>SUM(E698:E699)</f>
        <v>23</v>
      </c>
      <c r="F697" s="74">
        <f t="shared" si="15"/>
        <v>100</v>
      </c>
      <c r="G697" s="66">
        <f t="shared" si="16"/>
        <v>-39.473684210526315</v>
      </c>
    </row>
    <row r="698" spans="1:7" ht="14.25">
      <c r="A698" s="111" t="s">
        <v>1134</v>
      </c>
      <c r="B698" s="120">
        <v>2</v>
      </c>
      <c r="C698" s="120"/>
      <c r="D698" s="120">
        <v>1</v>
      </c>
      <c r="E698" s="120">
        <v>1</v>
      </c>
      <c r="F698" s="74">
        <f t="shared" si="15"/>
        <v>100</v>
      </c>
      <c r="G698" s="66">
        <f t="shared" si="16"/>
        <v>-50</v>
      </c>
    </row>
    <row r="699" spans="1:7" ht="14.25">
      <c r="A699" s="111" t="s">
        <v>1135</v>
      </c>
      <c r="B699" s="120">
        <v>36</v>
      </c>
      <c r="C699" s="120">
        <v>22</v>
      </c>
      <c r="D699" s="120">
        <v>22</v>
      </c>
      <c r="E699" s="120">
        <v>22</v>
      </c>
      <c r="F699" s="74">
        <f t="shared" si="15"/>
        <v>100</v>
      </c>
      <c r="G699" s="66">
        <f t="shared" si="16"/>
        <v>-38.88888888888889</v>
      </c>
    </row>
    <row r="700" spans="1:7" ht="14.25">
      <c r="A700" s="116" t="s">
        <v>1136</v>
      </c>
      <c r="B700" s="120">
        <f>SUM(B701:B703)</f>
        <v>6043</v>
      </c>
      <c r="C700" s="120">
        <f>SUM(C701:C703)</f>
        <v>0</v>
      </c>
      <c r="D700" s="120">
        <f>SUM(D701:D703)</f>
        <v>6040</v>
      </c>
      <c r="E700" s="120">
        <f>SUM(E701:E703)</f>
        <v>6040</v>
      </c>
      <c r="F700" s="74">
        <f t="shared" si="15"/>
        <v>100</v>
      </c>
      <c r="G700" s="66">
        <f t="shared" si="16"/>
        <v>-0.04964421644878371</v>
      </c>
    </row>
    <row r="701" spans="1:7" ht="14.25">
      <c r="A701" s="111" t="s">
        <v>1137</v>
      </c>
      <c r="B701" s="120"/>
      <c r="C701" s="120"/>
      <c r="D701" s="120">
        <v>1000</v>
      </c>
      <c r="E701" s="120">
        <v>1000</v>
      </c>
      <c r="F701" s="74">
        <f t="shared" si="15"/>
        <v>100</v>
      </c>
      <c r="G701" s="66"/>
    </row>
    <row r="702" spans="1:7" ht="14.25">
      <c r="A702" s="111" t="s">
        <v>1138</v>
      </c>
      <c r="B702" s="121">
        <v>6043</v>
      </c>
      <c r="C702" s="120"/>
      <c r="D702" s="120">
        <v>5040</v>
      </c>
      <c r="E702" s="120">
        <v>5040</v>
      </c>
      <c r="F702" s="74">
        <f t="shared" si="15"/>
        <v>100</v>
      </c>
      <c r="G702" s="66">
        <f t="shared" si="16"/>
        <v>-16.597716366043354</v>
      </c>
    </row>
    <row r="703" spans="1:7" ht="14.25">
      <c r="A703" s="111" t="s">
        <v>1139</v>
      </c>
      <c r="B703" s="120"/>
      <c r="C703" s="120"/>
      <c r="D703" s="120"/>
      <c r="E703" s="120">
        <v>0</v>
      </c>
      <c r="F703" s="74">
        <f t="shared" si="15"/>
      </c>
      <c r="G703" s="66"/>
    </row>
    <row r="704" spans="1:7" ht="14.25">
      <c r="A704" s="116" t="s">
        <v>1140</v>
      </c>
      <c r="B704" s="120">
        <f>SUM(B705:B708)</f>
        <v>0</v>
      </c>
      <c r="C704" s="120">
        <f>SUM(C705:C708)</f>
        <v>0</v>
      </c>
      <c r="D704" s="120">
        <f>SUM(D705:D708)</f>
        <v>28</v>
      </c>
      <c r="E704" s="120">
        <f>SUM(E705:E708)</f>
        <v>28</v>
      </c>
      <c r="F704" s="74">
        <f t="shared" si="15"/>
        <v>100</v>
      </c>
      <c r="G704" s="66"/>
    </row>
    <row r="705" spans="1:7" ht="14.25">
      <c r="A705" s="111" t="s">
        <v>1141</v>
      </c>
      <c r="B705" s="120"/>
      <c r="C705" s="120"/>
      <c r="D705" s="120"/>
      <c r="E705" s="120">
        <v>0</v>
      </c>
      <c r="F705" s="74">
        <f t="shared" si="15"/>
      </c>
      <c r="G705" s="66"/>
    </row>
    <row r="706" spans="1:7" ht="14.25">
      <c r="A706" s="111" t="s">
        <v>1142</v>
      </c>
      <c r="B706" s="120"/>
      <c r="C706" s="120"/>
      <c r="D706" s="120">
        <v>28</v>
      </c>
      <c r="E706" s="120">
        <v>28</v>
      </c>
      <c r="F706" s="74">
        <f t="shared" si="15"/>
        <v>100</v>
      </c>
      <c r="G706" s="66"/>
    </row>
    <row r="707" spans="1:7" ht="14.25">
      <c r="A707" s="111" t="s">
        <v>1143</v>
      </c>
      <c r="B707" s="120"/>
      <c r="C707" s="120"/>
      <c r="D707" s="120"/>
      <c r="E707" s="120">
        <v>0</v>
      </c>
      <c r="F707" s="74">
        <f t="shared" si="15"/>
      </c>
      <c r="G707" s="66"/>
    </row>
    <row r="708" spans="1:7" ht="14.25">
      <c r="A708" s="111" t="s">
        <v>1144</v>
      </c>
      <c r="B708" s="120"/>
      <c r="C708" s="120"/>
      <c r="D708" s="120"/>
      <c r="E708" s="120">
        <v>0</v>
      </c>
      <c r="F708" s="74">
        <f t="shared" si="15"/>
      </c>
      <c r="G708" s="66"/>
    </row>
    <row r="709" spans="1:7" ht="14.25">
      <c r="A709" s="116" t="s">
        <v>1145</v>
      </c>
      <c r="B709" s="120">
        <f>B710</f>
        <v>193</v>
      </c>
      <c r="C709" s="120">
        <f>C710</f>
        <v>141</v>
      </c>
      <c r="D709" s="120">
        <f>D710</f>
        <v>298</v>
      </c>
      <c r="E709" s="120">
        <f>E710</f>
        <v>298</v>
      </c>
      <c r="F709" s="74">
        <f aca="true" t="shared" si="17" ref="F709:F772">IF(D709&lt;&gt;0,(E709/D709)*100,"")</f>
        <v>100</v>
      </c>
      <c r="G709" s="66">
        <f aca="true" t="shared" si="18" ref="G709:G771">(E709-B709)/B709*100</f>
        <v>54.40414507772021</v>
      </c>
    </row>
    <row r="710" spans="1:7" ht="14.25">
      <c r="A710" s="111" t="s">
        <v>1146</v>
      </c>
      <c r="B710" s="120">
        <v>193</v>
      </c>
      <c r="C710" s="120">
        <v>141</v>
      </c>
      <c r="D710" s="120">
        <v>298</v>
      </c>
      <c r="E710" s="120">
        <v>298</v>
      </c>
      <c r="F710" s="74">
        <f t="shared" si="17"/>
        <v>100</v>
      </c>
      <c r="G710" s="66">
        <f t="shared" si="18"/>
        <v>54.40414507772021</v>
      </c>
    </row>
    <row r="711" spans="1:7" ht="14.25">
      <c r="A711" s="116" t="s">
        <v>239</v>
      </c>
      <c r="B711" s="120">
        <f>SUM(B712,B717,B730,B734,B746,B749,B753,B763,B768,B774,B778,B781)</f>
        <v>26805</v>
      </c>
      <c r="C711" s="120">
        <f>SUM(C712,C717,C730,C734,C746,C749,C753,C763,C768,C774,C778,C781)</f>
        <v>7922.73</v>
      </c>
      <c r="D711" s="120">
        <f>SUM(D712,D717,D730,D734,D746,D749,D753,D763,D768,D774,D778,D781)</f>
        <v>32103</v>
      </c>
      <c r="E711" s="120">
        <f>SUM(E712,E717,E730,E734,E746,E749,E753,E763,E768,E774,E778,E781)</f>
        <v>32103</v>
      </c>
      <c r="F711" s="74">
        <f t="shared" si="17"/>
        <v>100</v>
      </c>
      <c r="G711" s="66">
        <f t="shared" si="18"/>
        <v>19.764969222160044</v>
      </c>
    </row>
    <row r="712" spans="1:7" ht="14.25">
      <c r="A712" s="116" t="s">
        <v>240</v>
      </c>
      <c r="B712" s="120">
        <f>SUM(B713:B716)</f>
        <v>1010</v>
      </c>
      <c r="C712" s="120">
        <f>SUM(C713:C716)</f>
        <v>597</v>
      </c>
      <c r="D712" s="120">
        <f>SUM(D713:D716)</f>
        <v>887</v>
      </c>
      <c r="E712" s="120">
        <f>SUM(E713:E716)</f>
        <v>887</v>
      </c>
      <c r="F712" s="74">
        <f t="shared" si="17"/>
        <v>100</v>
      </c>
      <c r="G712" s="66">
        <f t="shared" si="18"/>
        <v>-12.178217821782178</v>
      </c>
    </row>
    <row r="713" spans="1:7" ht="14.25">
      <c r="A713" s="111" t="s">
        <v>717</v>
      </c>
      <c r="B713" s="121">
        <v>390</v>
      </c>
      <c r="C713" s="120">
        <v>245</v>
      </c>
      <c r="D713" s="120">
        <v>328</v>
      </c>
      <c r="E713" s="120">
        <v>328</v>
      </c>
      <c r="F713" s="74">
        <f t="shared" si="17"/>
        <v>100</v>
      </c>
      <c r="G713" s="66">
        <f t="shared" si="18"/>
        <v>-15.897435897435896</v>
      </c>
    </row>
    <row r="714" spans="1:7" ht="14.25">
      <c r="A714" s="111" t="s">
        <v>718</v>
      </c>
      <c r="B714" s="121">
        <v>1</v>
      </c>
      <c r="C714" s="120">
        <v>65</v>
      </c>
      <c r="D714" s="120">
        <v>73</v>
      </c>
      <c r="E714" s="120">
        <v>73</v>
      </c>
      <c r="F714" s="74">
        <f t="shared" si="17"/>
        <v>100</v>
      </c>
      <c r="G714" s="66">
        <f t="shared" si="18"/>
        <v>7200</v>
      </c>
    </row>
    <row r="715" spans="1:7" ht="14.25">
      <c r="A715" s="111" t="s">
        <v>719</v>
      </c>
      <c r="B715" s="121">
        <v>11</v>
      </c>
      <c r="C715" s="120">
        <v>0</v>
      </c>
      <c r="D715" s="120">
        <v>60</v>
      </c>
      <c r="E715" s="120">
        <v>60</v>
      </c>
      <c r="F715" s="74">
        <f t="shared" si="17"/>
        <v>100</v>
      </c>
      <c r="G715" s="66">
        <f t="shared" si="18"/>
        <v>445.45454545454544</v>
      </c>
    </row>
    <row r="716" spans="1:7" ht="14.25">
      <c r="A716" s="111" t="s">
        <v>1147</v>
      </c>
      <c r="B716" s="121">
        <v>608</v>
      </c>
      <c r="C716" s="120">
        <v>287</v>
      </c>
      <c r="D716" s="120">
        <v>426</v>
      </c>
      <c r="E716" s="120">
        <v>426</v>
      </c>
      <c r="F716" s="74">
        <f t="shared" si="17"/>
        <v>100</v>
      </c>
      <c r="G716" s="66">
        <f t="shared" si="18"/>
        <v>-29.93421052631579</v>
      </c>
    </row>
    <row r="717" spans="1:7" ht="14.25">
      <c r="A717" s="116" t="s">
        <v>241</v>
      </c>
      <c r="B717" s="120">
        <f>SUM(B718:B729)</f>
        <v>1531</v>
      </c>
      <c r="C717" s="120">
        <f>SUM(C718:C729)</f>
        <v>817.1300000000001</v>
      </c>
      <c r="D717" s="120">
        <f>SUM(D718:D729)</f>
        <v>1252</v>
      </c>
      <c r="E717" s="120">
        <f>SUM(E718:E729)</f>
        <v>1252</v>
      </c>
      <c r="F717" s="74">
        <f t="shared" si="17"/>
        <v>100</v>
      </c>
      <c r="G717" s="66">
        <f t="shared" si="18"/>
        <v>-18.22338340953625</v>
      </c>
    </row>
    <row r="718" spans="1:7" ht="14.25">
      <c r="A718" s="111" t="s">
        <v>1148</v>
      </c>
      <c r="B718" s="121">
        <v>965</v>
      </c>
      <c r="C718" s="120">
        <v>531.59</v>
      </c>
      <c r="D718" s="120">
        <v>740</v>
      </c>
      <c r="E718" s="120">
        <v>740</v>
      </c>
      <c r="F718" s="74">
        <f t="shared" si="17"/>
        <v>100</v>
      </c>
      <c r="G718" s="66">
        <f t="shared" si="18"/>
        <v>-23.316062176165804</v>
      </c>
    </row>
    <row r="719" spans="1:7" ht="14.25">
      <c r="A719" s="111" t="s">
        <v>1149</v>
      </c>
      <c r="B719" s="121">
        <v>440</v>
      </c>
      <c r="C719" s="120">
        <v>285.54</v>
      </c>
      <c r="D719" s="120">
        <v>423</v>
      </c>
      <c r="E719" s="120">
        <v>423</v>
      </c>
      <c r="F719" s="74">
        <f t="shared" si="17"/>
        <v>100</v>
      </c>
      <c r="G719" s="66">
        <f t="shared" si="18"/>
        <v>-3.8636363636363633</v>
      </c>
    </row>
    <row r="720" spans="1:7" ht="14.25">
      <c r="A720" s="111" t="s">
        <v>1150</v>
      </c>
      <c r="B720" s="121"/>
      <c r="C720" s="120"/>
      <c r="D720" s="120">
        <v>0</v>
      </c>
      <c r="E720" s="120">
        <v>0</v>
      </c>
      <c r="F720" s="74">
        <f t="shared" si="17"/>
      </c>
      <c r="G720" s="66"/>
    </row>
    <row r="721" spans="1:7" ht="14.25">
      <c r="A721" s="111" t="s">
        <v>1151</v>
      </c>
      <c r="B721" s="121"/>
      <c r="C721" s="120"/>
      <c r="D721" s="120">
        <v>0</v>
      </c>
      <c r="E721" s="120">
        <v>0</v>
      </c>
      <c r="F721" s="74">
        <f t="shared" si="17"/>
      </c>
      <c r="G721" s="66"/>
    </row>
    <row r="722" spans="1:7" ht="14.25">
      <c r="A722" s="111" t="s">
        <v>1152</v>
      </c>
      <c r="B722" s="121"/>
      <c r="C722" s="120"/>
      <c r="D722" s="120">
        <v>0</v>
      </c>
      <c r="E722" s="120">
        <v>0</v>
      </c>
      <c r="F722" s="74">
        <f t="shared" si="17"/>
      </c>
      <c r="G722" s="66"/>
    </row>
    <row r="723" spans="1:7" ht="14.25">
      <c r="A723" s="111" t="s">
        <v>1153</v>
      </c>
      <c r="B723" s="121"/>
      <c r="C723" s="120"/>
      <c r="D723" s="120">
        <v>0</v>
      </c>
      <c r="E723" s="120">
        <v>0</v>
      </c>
      <c r="F723" s="74">
        <f t="shared" si="17"/>
      </c>
      <c r="G723" s="66"/>
    </row>
    <row r="724" spans="1:7" ht="14.25">
      <c r="A724" s="111" t="s">
        <v>1154</v>
      </c>
      <c r="B724" s="121"/>
      <c r="C724" s="120"/>
      <c r="D724" s="120">
        <v>0</v>
      </c>
      <c r="E724" s="120">
        <v>0</v>
      </c>
      <c r="F724" s="74">
        <f t="shared" si="17"/>
      </c>
      <c r="G724" s="66"/>
    </row>
    <row r="725" spans="1:7" ht="14.25">
      <c r="A725" s="111" t="s">
        <v>1155</v>
      </c>
      <c r="B725" s="121"/>
      <c r="C725" s="120"/>
      <c r="D725" s="120">
        <v>0</v>
      </c>
      <c r="E725" s="120">
        <v>0</v>
      </c>
      <c r="F725" s="74">
        <f t="shared" si="17"/>
      </c>
      <c r="G725" s="66"/>
    </row>
    <row r="726" spans="1:7" ht="14.25">
      <c r="A726" s="111" t="s">
        <v>1156</v>
      </c>
      <c r="B726" s="121"/>
      <c r="C726" s="120"/>
      <c r="D726" s="120">
        <v>0</v>
      </c>
      <c r="E726" s="120">
        <v>0</v>
      </c>
      <c r="F726" s="74">
        <f t="shared" si="17"/>
      </c>
      <c r="G726" s="66"/>
    </row>
    <row r="727" spans="1:7" ht="14.25">
      <c r="A727" s="111" t="s">
        <v>1157</v>
      </c>
      <c r="B727" s="121"/>
      <c r="C727" s="120"/>
      <c r="D727" s="120">
        <v>0</v>
      </c>
      <c r="E727" s="120">
        <v>0</v>
      </c>
      <c r="F727" s="74">
        <f t="shared" si="17"/>
      </c>
      <c r="G727" s="66"/>
    </row>
    <row r="728" spans="1:7" ht="14.25">
      <c r="A728" s="111" t="s">
        <v>1158</v>
      </c>
      <c r="B728" s="121"/>
      <c r="C728" s="120"/>
      <c r="D728" s="120">
        <v>0</v>
      </c>
      <c r="E728" s="120">
        <v>0</v>
      </c>
      <c r="F728" s="74">
        <f t="shared" si="17"/>
      </c>
      <c r="G728" s="66"/>
    </row>
    <row r="729" spans="1:7" ht="14.25">
      <c r="A729" s="111" t="s">
        <v>1159</v>
      </c>
      <c r="B729" s="121">
        <v>126</v>
      </c>
      <c r="C729" s="120"/>
      <c r="D729" s="120">
        <v>89</v>
      </c>
      <c r="E729" s="120">
        <v>89</v>
      </c>
      <c r="F729" s="74">
        <f t="shared" si="17"/>
        <v>100</v>
      </c>
      <c r="G729" s="66">
        <f t="shared" si="18"/>
        <v>-29.365079365079367</v>
      </c>
    </row>
    <row r="730" spans="1:7" ht="14.25">
      <c r="A730" s="116" t="s">
        <v>242</v>
      </c>
      <c r="B730" s="120">
        <f>SUM(B731:B733)</f>
        <v>2146</v>
      </c>
      <c r="C730" s="120">
        <f>SUM(C731:C733)</f>
        <v>1049</v>
      </c>
      <c r="D730" s="120">
        <f>SUM(D731:D733)</f>
        <v>4158</v>
      </c>
      <c r="E730" s="120">
        <f>SUM(E731:E733)</f>
        <v>4158</v>
      </c>
      <c r="F730" s="74">
        <f t="shared" si="17"/>
        <v>100</v>
      </c>
      <c r="G730" s="66">
        <f t="shared" si="18"/>
        <v>93.75582479030756</v>
      </c>
    </row>
    <row r="731" spans="1:7" ht="14.25">
      <c r="A731" s="111" t="s">
        <v>1160</v>
      </c>
      <c r="B731" s="121"/>
      <c r="C731" s="120">
        <v>0</v>
      </c>
      <c r="D731" s="120">
        <v>0</v>
      </c>
      <c r="E731" s="120">
        <v>0</v>
      </c>
      <c r="F731" s="74">
        <f t="shared" si="17"/>
      </c>
      <c r="G731" s="66"/>
    </row>
    <row r="732" spans="1:7" ht="14.25">
      <c r="A732" s="111" t="s">
        <v>1161</v>
      </c>
      <c r="B732" s="121">
        <v>1410</v>
      </c>
      <c r="C732" s="120">
        <v>1049</v>
      </c>
      <c r="D732" s="120">
        <v>3164</v>
      </c>
      <c r="E732" s="120">
        <v>3164</v>
      </c>
      <c r="F732" s="74">
        <f t="shared" si="17"/>
        <v>100</v>
      </c>
      <c r="G732" s="66">
        <f t="shared" si="18"/>
        <v>124.39716312056737</v>
      </c>
    </row>
    <row r="733" spans="1:7" ht="14.25">
      <c r="A733" s="111" t="s">
        <v>1162</v>
      </c>
      <c r="B733" s="121">
        <v>736</v>
      </c>
      <c r="C733" s="120"/>
      <c r="D733" s="120">
        <v>994</v>
      </c>
      <c r="E733" s="120">
        <v>994</v>
      </c>
      <c r="F733" s="74">
        <f t="shared" si="17"/>
        <v>100</v>
      </c>
      <c r="G733" s="66">
        <f t="shared" si="18"/>
        <v>35.05434782608695</v>
      </c>
    </row>
    <row r="734" spans="1:7" ht="14.25">
      <c r="A734" s="116" t="s">
        <v>243</v>
      </c>
      <c r="B734" s="120">
        <f>SUM(B735:B745)</f>
        <v>3600</v>
      </c>
      <c r="C734" s="120">
        <f>SUM(C735:C745)</f>
        <v>1103.96</v>
      </c>
      <c r="D734" s="120">
        <f>SUM(D735:D745)</f>
        <v>4289</v>
      </c>
      <c r="E734" s="120">
        <f>SUM(E735:E745)</f>
        <v>4289</v>
      </c>
      <c r="F734" s="74">
        <f t="shared" si="17"/>
        <v>100</v>
      </c>
      <c r="G734" s="66">
        <f t="shared" si="18"/>
        <v>19.13888888888889</v>
      </c>
    </row>
    <row r="735" spans="1:7" ht="14.25">
      <c r="A735" s="111" t="s">
        <v>1163</v>
      </c>
      <c r="B735" s="121">
        <v>432</v>
      </c>
      <c r="C735" s="120">
        <v>379.47</v>
      </c>
      <c r="D735" s="120">
        <v>600</v>
      </c>
      <c r="E735" s="120">
        <v>600</v>
      </c>
      <c r="F735" s="74">
        <f t="shared" si="17"/>
        <v>100</v>
      </c>
      <c r="G735" s="66">
        <f t="shared" si="18"/>
        <v>38.88888888888889</v>
      </c>
    </row>
    <row r="736" spans="1:7" ht="14.25">
      <c r="A736" s="111" t="s">
        <v>1164</v>
      </c>
      <c r="B736" s="121">
        <v>136</v>
      </c>
      <c r="C736" s="120">
        <v>110.01</v>
      </c>
      <c r="D736" s="120">
        <v>142</v>
      </c>
      <c r="E736" s="120">
        <v>142</v>
      </c>
      <c r="F736" s="74">
        <f t="shared" si="17"/>
        <v>100</v>
      </c>
      <c r="G736" s="66">
        <f t="shared" si="18"/>
        <v>4.411764705882353</v>
      </c>
    </row>
    <row r="737" spans="1:7" ht="14.25">
      <c r="A737" s="111" t="s">
        <v>1165</v>
      </c>
      <c r="B737" s="121">
        <v>667</v>
      </c>
      <c r="C737" s="120">
        <v>481.48</v>
      </c>
      <c r="D737" s="120">
        <v>1036</v>
      </c>
      <c r="E737" s="120">
        <v>1036</v>
      </c>
      <c r="F737" s="74">
        <f t="shared" si="17"/>
        <v>100</v>
      </c>
      <c r="G737" s="66">
        <f t="shared" si="18"/>
        <v>55.322338830584705</v>
      </c>
    </row>
    <row r="738" spans="1:7" ht="14.25">
      <c r="A738" s="111" t="s">
        <v>1166</v>
      </c>
      <c r="B738" s="121"/>
      <c r="C738" s="120">
        <v>0</v>
      </c>
      <c r="D738" s="120">
        <v>0</v>
      </c>
      <c r="E738" s="120">
        <v>0</v>
      </c>
      <c r="F738" s="74">
        <f t="shared" si="17"/>
      </c>
      <c r="G738" s="66"/>
    </row>
    <row r="739" spans="1:7" ht="14.25">
      <c r="A739" s="111" t="s">
        <v>1167</v>
      </c>
      <c r="B739" s="121"/>
      <c r="C739" s="120">
        <v>0</v>
      </c>
      <c r="D739" s="120">
        <v>0</v>
      </c>
      <c r="E739" s="120">
        <v>0</v>
      </c>
      <c r="F739" s="74">
        <f t="shared" si="17"/>
      </c>
      <c r="G739" s="66"/>
    </row>
    <row r="740" spans="1:7" ht="14.25">
      <c r="A740" s="111" t="s">
        <v>1168</v>
      </c>
      <c r="B740" s="121"/>
      <c r="C740" s="120">
        <v>0</v>
      </c>
      <c r="D740" s="120">
        <v>0</v>
      </c>
      <c r="E740" s="120">
        <v>0</v>
      </c>
      <c r="F740" s="74">
        <f t="shared" si="17"/>
      </c>
      <c r="G740" s="66"/>
    </row>
    <row r="741" spans="1:7" ht="14.25">
      <c r="A741" s="111" t="s">
        <v>1169</v>
      </c>
      <c r="B741" s="121"/>
      <c r="C741" s="120">
        <v>0</v>
      </c>
      <c r="D741" s="120">
        <v>0</v>
      </c>
      <c r="E741" s="120">
        <v>0</v>
      </c>
      <c r="F741" s="74">
        <f t="shared" si="17"/>
      </c>
      <c r="G741" s="66"/>
    </row>
    <row r="742" spans="1:7" ht="14.25">
      <c r="A742" s="111" t="s">
        <v>1170</v>
      </c>
      <c r="B742" s="121">
        <v>1670</v>
      </c>
      <c r="C742" s="120">
        <v>112</v>
      </c>
      <c r="D742" s="120">
        <v>1787</v>
      </c>
      <c r="E742" s="120">
        <v>1787</v>
      </c>
      <c r="F742" s="74">
        <f t="shared" si="17"/>
        <v>100</v>
      </c>
      <c r="G742" s="66">
        <f t="shared" si="18"/>
        <v>7.005988023952097</v>
      </c>
    </row>
    <row r="743" spans="1:7" ht="14.25">
      <c r="A743" s="111" t="s">
        <v>1171</v>
      </c>
      <c r="B743" s="121">
        <v>688</v>
      </c>
      <c r="C743" s="120">
        <v>21</v>
      </c>
      <c r="D743" s="120">
        <v>714</v>
      </c>
      <c r="E743" s="120">
        <v>714</v>
      </c>
      <c r="F743" s="74">
        <f t="shared" si="17"/>
        <v>100</v>
      </c>
      <c r="G743" s="66">
        <f t="shared" si="18"/>
        <v>3.77906976744186</v>
      </c>
    </row>
    <row r="744" spans="1:7" ht="14.25">
      <c r="A744" s="111" t="s">
        <v>1172</v>
      </c>
      <c r="B744" s="121"/>
      <c r="C744" s="120"/>
      <c r="D744" s="120">
        <v>0</v>
      </c>
      <c r="E744" s="120">
        <v>0</v>
      </c>
      <c r="F744" s="74">
        <f t="shared" si="17"/>
      </c>
      <c r="G744" s="66"/>
    </row>
    <row r="745" spans="1:7" ht="14.25">
      <c r="A745" s="111" t="s">
        <v>1173</v>
      </c>
      <c r="B745" s="121">
        <v>7</v>
      </c>
      <c r="C745" s="120"/>
      <c r="D745" s="120">
        <v>10</v>
      </c>
      <c r="E745" s="120">
        <v>10</v>
      </c>
      <c r="F745" s="74">
        <f t="shared" si="17"/>
        <v>100</v>
      </c>
      <c r="G745" s="66">
        <f t="shared" si="18"/>
        <v>42.857142857142854</v>
      </c>
    </row>
    <row r="746" spans="1:7" ht="14.25">
      <c r="A746" s="116" t="s">
        <v>244</v>
      </c>
      <c r="B746" s="120">
        <f>SUM(B747:B748)</f>
        <v>77</v>
      </c>
      <c r="C746" s="120">
        <f>SUM(C747:C748)</f>
        <v>0</v>
      </c>
      <c r="D746" s="120">
        <f>SUM(D747:D748)</f>
        <v>60</v>
      </c>
      <c r="E746" s="120">
        <f>SUM(E747:E748)</f>
        <v>60</v>
      </c>
      <c r="F746" s="74">
        <f t="shared" si="17"/>
        <v>100</v>
      </c>
      <c r="G746" s="66">
        <f t="shared" si="18"/>
        <v>-22.07792207792208</v>
      </c>
    </row>
    <row r="747" spans="1:7" ht="14.25">
      <c r="A747" s="111" t="s">
        <v>1174</v>
      </c>
      <c r="B747" s="120">
        <v>77</v>
      </c>
      <c r="C747" s="120"/>
      <c r="D747" s="120">
        <v>60</v>
      </c>
      <c r="E747" s="120">
        <v>60</v>
      </c>
      <c r="F747" s="74">
        <f t="shared" si="17"/>
        <v>100</v>
      </c>
      <c r="G747" s="66">
        <f t="shared" si="18"/>
        <v>-22.07792207792208</v>
      </c>
    </row>
    <row r="748" spans="1:7" ht="14.25">
      <c r="A748" s="111" t="s">
        <v>1175</v>
      </c>
      <c r="B748" s="120"/>
      <c r="C748" s="120"/>
      <c r="D748" s="120">
        <v>0</v>
      </c>
      <c r="E748" s="120">
        <v>0</v>
      </c>
      <c r="F748" s="74">
        <f t="shared" si="17"/>
      </c>
      <c r="G748" s="66"/>
    </row>
    <row r="749" spans="1:7" ht="14.25">
      <c r="A749" s="116" t="s">
        <v>245</v>
      </c>
      <c r="B749" s="120">
        <f>SUM(B750:B752)</f>
        <v>2261</v>
      </c>
      <c r="C749" s="120">
        <f>SUM(C750:C752)</f>
        <v>1099.5</v>
      </c>
      <c r="D749" s="120">
        <f>SUM(D750:D752)</f>
        <v>2305</v>
      </c>
      <c r="E749" s="120">
        <f>SUM(E750:E752)</f>
        <v>2305</v>
      </c>
      <c r="F749" s="74">
        <f t="shared" si="17"/>
        <v>100</v>
      </c>
      <c r="G749" s="66">
        <f t="shared" si="18"/>
        <v>1.9460415745245467</v>
      </c>
    </row>
    <row r="750" spans="1:7" ht="14.25">
      <c r="A750" s="111" t="s">
        <v>1176</v>
      </c>
      <c r="B750" s="120">
        <v>888</v>
      </c>
      <c r="C750" s="120">
        <v>874.24</v>
      </c>
      <c r="D750" s="120">
        <v>835</v>
      </c>
      <c r="E750" s="120">
        <v>835</v>
      </c>
      <c r="F750" s="74">
        <f t="shared" si="17"/>
        <v>100</v>
      </c>
      <c r="G750" s="66">
        <f t="shared" si="18"/>
        <v>-5.968468468468469</v>
      </c>
    </row>
    <row r="751" spans="1:7" ht="14.25">
      <c r="A751" s="111" t="s">
        <v>1177</v>
      </c>
      <c r="B751" s="120">
        <v>587</v>
      </c>
      <c r="C751" s="120">
        <v>82</v>
      </c>
      <c r="D751" s="120">
        <v>607</v>
      </c>
      <c r="E751" s="120">
        <v>607</v>
      </c>
      <c r="F751" s="74">
        <f t="shared" si="17"/>
        <v>100</v>
      </c>
      <c r="G751" s="66">
        <f t="shared" si="18"/>
        <v>3.4071550255536627</v>
      </c>
    </row>
    <row r="752" spans="1:7" ht="14.25">
      <c r="A752" s="111" t="s">
        <v>1178</v>
      </c>
      <c r="B752" s="120">
        <v>786</v>
      </c>
      <c r="C752" s="120">
        <v>143.26</v>
      </c>
      <c r="D752" s="120">
        <v>863</v>
      </c>
      <c r="E752" s="120">
        <v>863</v>
      </c>
      <c r="F752" s="74">
        <f t="shared" si="17"/>
        <v>100</v>
      </c>
      <c r="G752" s="66">
        <f t="shared" si="18"/>
        <v>9.79643765903308</v>
      </c>
    </row>
    <row r="753" spans="1:7" ht="14.25">
      <c r="A753" s="116" t="s">
        <v>246</v>
      </c>
      <c r="B753" s="120">
        <f>SUM(B754:B762)</f>
        <v>692</v>
      </c>
      <c r="C753" s="120">
        <f>SUM(C754:C762)</f>
        <v>524.15</v>
      </c>
      <c r="D753" s="120">
        <f>SUM(D754:D762)</f>
        <v>880</v>
      </c>
      <c r="E753" s="120">
        <f>SUM(E754:E762)</f>
        <v>880</v>
      </c>
      <c r="F753" s="74">
        <f t="shared" si="17"/>
        <v>100</v>
      </c>
      <c r="G753" s="66">
        <f t="shared" si="18"/>
        <v>27.167630057803464</v>
      </c>
    </row>
    <row r="754" spans="1:7" ht="14.25">
      <c r="A754" s="111" t="s">
        <v>717</v>
      </c>
      <c r="B754" s="120">
        <v>555</v>
      </c>
      <c r="C754" s="120">
        <v>518.55</v>
      </c>
      <c r="D754" s="120">
        <v>663</v>
      </c>
      <c r="E754" s="120">
        <v>663</v>
      </c>
      <c r="F754" s="74">
        <f t="shared" si="17"/>
        <v>100</v>
      </c>
      <c r="G754" s="66">
        <f t="shared" si="18"/>
        <v>19.45945945945946</v>
      </c>
    </row>
    <row r="755" spans="1:7" ht="14.25">
      <c r="A755" s="111" t="s">
        <v>718</v>
      </c>
      <c r="B755" s="120">
        <v>23</v>
      </c>
      <c r="C755" s="120">
        <v>5.6</v>
      </c>
      <c r="D755" s="120">
        <v>4</v>
      </c>
      <c r="E755" s="120">
        <v>4</v>
      </c>
      <c r="F755" s="74">
        <f t="shared" si="17"/>
        <v>100</v>
      </c>
      <c r="G755" s="66">
        <f t="shared" si="18"/>
        <v>-82.6086956521739</v>
      </c>
    </row>
    <row r="756" spans="1:7" ht="14.25">
      <c r="A756" s="111" t="s">
        <v>719</v>
      </c>
      <c r="B756" s="120"/>
      <c r="C756" s="120"/>
      <c r="D756" s="120">
        <v>0</v>
      </c>
      <c r="E756" s="120">
        <v>0</v>
      </c>
      <c r="F756" s="74">
        <f t="shared" si="17"/>
      </c>
      <c r="G756" s="66"/>
    </row>
    <row r="757" spans="1:7" ht="14.25">
      <c r="A757" s="111" t="s">
        <v>1179</v>
      </c>
      <c r="B757" s="120"/>
      <c r="C757" s="120"/>
      <c r="D757" s="120">
        <v>0</v>
      </c>
      <c r="E757" s="120">
        <v>0</v>
      </c>
      <c r="F757" s="74">
        <f t="shared" si="17"/>
      </c>
      <c r="G757" s="66"/>
    </row>
    <row r="758" spans="1:7" ht="14.25">
      <c r="A758" s="111" t="s">
        <v>1180</v>
      </c>
      <c r="B758" s="120"/>
      <c r="C758" s="120"/>
      <c r="D758" s="120">
        <v>0</v>
      </c>
      <c r="E758" s="120">
        <v>0</v>
      </c>
      <c r="F758" s="74">
        <f t="shared" si="17"/>
      </c>
      <c r="G758" s="66"/>
    </row>
    <row r="759" spans="1:7" ht="14.25">
      <c r="A759" s="111" t="s">
        <v>1181</v>
      </c>
      <c r="B759" s="120"/>
      <c r="C759" s="120"/>
      <c r="D759" s="120">
        <v>0</v>
      </c>
      <c r="E759" s="120">
        <v>0</v>
      </c>
      <c r="F759" s="74">
        <f t="shared" si="17"/>
      </c>
      <c r="G759" s="66"/>
    </row>
    <row r="760" spans="1:7" ht="14.25">
      <c r="A760" s="111" t="s">
        <v>1182</v>
      </c>
      <c r="B760" s="120"/>
      <c r="C760" s="120"/>
      <c r="D760" s="120">
        <v>0</v>
      </c>
      <c r="E760" s="120">
        <v>0</v>
      </c>
      <c r="F760" s="74">
        <f t="shared" si="17"/>
      </c>
      <c r="G760" s="66"/>
    </row>
    <row r="761" spans="1:7" ht="14.25">
      <c r="A761" s="111" t="s">
        <v>726</v>
      </c>
      <c r="B761" s="120"/>
      <c r="C761" s="120"/>
      <c r="D761" s="120">
        <v>0</v>
      </c>
      <c r="E761" s="120">
        <v>0</v>
      </c>
      <c r="F761" s="74">
        <f t="shared" si="17"/>
      </c>
      <c r="G761" s="66"/>
    </row>
    <row r="762" spans="1:7" ht="14.25">
      <c r="A762" s="111" t="s">
        <v>1183</v>
      </c>
      <c r="B762" s="120">
        <v>114</v>
      </c>
      <c r="C762" s="120"/>
      <c r="D762" s="120">
        <v>213</v>
      </c>
      <c r="E762" s="120">
        <v>213</v>
      </c>
      <c r="F762" s="74">
        <f t="shared" si="17"/>
        <v>100</v>
      </c>
      <c r="G762" s="66">
        <f t="shared" si="18"/>
        <v>86.8421052631579</v>
      </c>
    </row>
    <row r="763" spans="1:7" ht="14.25">
      <c r="A763" s="116" t="s">
        <v>1184</v>
      </c>
      <c r="B763" s="120">
        <f>SUM(B764:B767)</f>
        <v>1696</v>
      </c>
      <c r="C763" s="120">
        <f>SUM(C764:C767)</f>
        <v>2701.99</v>
      </c>
      <c r="D763" s="120">
        <f>SUM(D764:D767)</f>
        <v>2860</v>
      </c>
      <c r="E763" s="120">
        <f>SUM(E764:E767)</f>
        <v>2860</v>
      </c>
      <c r="F763" s="74">
        <f t="shared" si="17"/>
        <v>100</v>
      </c>
      <c r="G763" s="66">
        <f t="shared" si="18"/>
        <v>68.63207547169812</v>
      </c>
    </row>
    <row r="764" spans="1:7" ht="14.25">
      <c r="A764" s="111" t="s">
        <v>1185</v>
      </c>
      <c r="B764" s="120">
        <v>936</v>
      </c>
      <c r="C764" s="120">
        <v>1078.23</v>
      </c>
      <c r="D764" s="120">
        <v>1093</v>
      </c>
      <c r="E764" s="120">
        <v>1093</v>
      </c>
      <c r="F764" s="74">
        <f t="shared" si="17"/>
        <v>100</v>
      </c>
      <c r="G764" s="66">
        <f t="shared" si="18"/>
        <v>16.773504273504273</v>
      </c>
    </row>
    <row r="765" spans="1:7" ht="14.25">
      <c r="A765" s="111" t="s">
        <v>1186</v>
      </c>
      <c r="B765" s="120">
        <v>480</v>
      </c>
      <c r="C765" s="120">
        <v>523.74</v>
      </c>
      <c r="D765" s="120">
        <v>547</v>
      </c>
      <c r="E765" s="120">
        <v>547</v>
      </c>
      <c r="F765" s="74">
        <f t="shared" si="17"/>
        <v>100</v>
      </c>
      <c r="G765" s="66">
        <f t="shared" si="18"/>
        <v>13.958333333333334</v>
      </c>
    </row>
    <row r="766" spans="1:7" ht="14.25">
      <c r="A766" s="111" t="s">
        <v>1187</v>
      </c>
      <c r="B766" s="120"/>
      <c r="C766" s="120">
        <v>1100.02</v>
      </c>
      <c r="D766" s="120">
        <v>954</v>
      </c>
      <c r="E766" s="120">
        <v>954</v>
      </c>
      <c r="F766" s="74">
        <f t="shared" si="17"/>
        <v>100</v>
      </c>
      <c r="G766" s="66"/>
    </row>
    <row r="767" spans="1:7" ht="14.25">
      <c r="A767" s="111" t="s">
        <v>1188</v>
      </c>
      <c r="B767" s="120">
        <v>280</v>
      </c>
      <c r="C767" s="120"/>
      <c r="D767" s="120">
        <v>266</v>
      </c>
      <c r="E767" s="120">
        <v>266</v>
      </c>
      <c r="F767" s="74">
        <f t="shared" si="17"/>
        <v>100</v>
      </c>
      <c r="G767" s="66">
        <f t="shared" si="18"/>
        <v>-5</v>
      </c>
    </row>
    <row r="768" spans="1:7" ht="14.25">
      <c r="A768" s="116" t="s">
        <v>1189</v>
      </c>
      <c r="B768" s="120">
        <f>SUM(B769:B773)</f>
        <v>13448</v>
      </c>
      <c r="C768" s="120">
        <f>SUM(C769:C773)</f>
        <v>30</v>
      </c>
      <c r="D768" s="120">
        <f>SUM(D769:D773)</f>
        <v>15115</v>
      </c>
      <c r="E768" s="120">
        <f>SUM(E769:E773)</f>
        <v>15115</v>
      </c>
      <c r="F768" s="74">
        <f t="shared" si="17"/>
        <v>100</v>
      </c>
      <c r="G768" s="66">
        <f t="shared" si="18"/>
        <v>12.39589530041642</v>
      </c>
    </row>
    <row r="769" spans="1:7" ht="14.25">
      <c r="A769" s="111" t="s">
        <v>1190</v>
      </c>
      <c r="B769" s="120">
        <v>517</v>
      </c>
      <c r="C769" s="120"/>
      <c r="D769" s="120">
        <v>0</v>
      </c>
      <c r="E769" s="120">
        <v>0</v>
      </c>
      <c r="F769" s="74">
        <f t="shared" si="17"/>
      </c>
      <c r="G769" s="66">
        <f t="shared" si="18"/>
        <v>-100</v>
      </c>
    </row>
    <row r="770" spans="1:7" ht="14.25">
      <c r="A770" s="111" t="s">
        <v>1191</v>
      </c>
      <c r="B770" s="120"/>
      <c r="C770" s="120"/>
      <c r="D770" s="120">
        <f>15071+44</f>
        <v>15115</v>
      </c>
      <c r="E770" s="120">
        <f>15071+44</f>
        <v>15115</v>
      </c>
      <c r="F770" s="74">
        <f t="shared" si="17"/>
        <v>100</v>
      </c>
      <c r="G770" s="66"/>
    </row>
    <row r="771" spans="1:7" ht="14.25">
      <c r="A771" s="111" t="s">
        <v>1192</v>
      </c>
      <c r="B771" s="120">
        <v>12931</v>
      </c>
      <c r="C771" s="120"/>
      <c r="D771" s="120">
        <v>0</v>
      </c>
      <c r="E771" s="120">
        <v>0</v>
      </c>
      <c r="F771" s="74">
        <f t="shared" si="17"/>
      </c>
      <c r="G771" s="66">
        <f t="shared" si="18"/>
        <v>-100</v>
      </c>
    </row>
    <row r="772" spans="1:7" ht="14.25">
      <c r="A772" s="111" t="s">
        <v>1193</v>
      </c>
      <c r="B772" s="120"/>
      <c r="C772" s="120">
        <v>30</v>
      </c>
      <c r="D772" s="120"/>
      <c r="E772" s="120"/>
      <c r="F772" s="74">
        <f t="shared" si="17"/>
      </c>
      <c r="G772" s="66"/>
    </row>
    <row r="773" spans="1:7" ht="14.25">
      <c r="A773" s="111" t="s">
        <v>1194</v>
      </c>
      <c r="B773" s="120"/>
      <c r="C773" s="120"/>
      <c r="D773" s="120">
        <v>0</v>
      </c>
      <c r="E773" s="120">
        <v>0</v>
      </c>
      <c r="F773" s="74">
        <f aca="true" t="shared" si="19" ref="F773:F836">IF(D773&lt;&gt;0,(E773/D773)*100,"")</f>
      </c>
      <c r="G773" s="66"/>
    </row>
    <row r="774" spans="1:7" ht="14.25">
      <c r="A774" s="116" t="s">
        <v>1195</v>
      </c>
      <c r="B774" s="120">
        <f>SUM(B775:B777)</f>
        <v>275</v>
      </c>
      <c r="C774" s="120">
        <f>SUM(C775:C777)</f>
        <v>0</v>
      </c>
      <c r="D774" s="120">
        <f>SUM(D775:D777)</f>
        <v>198</v>
      </c>
      <c r="E774" s="120">
        <f>SUM(E775:E777)</f>
        <v>198</v>
      </c>
      <c r="F774" s="74">
        <f t="shared" si="19"/>
        <v>100</v>
      </c>
      <c r="G774" s="66">
        <f>(E774-B774)/B774*100</f>
        <v>-28.000000000000004</v>
      </c>
    </row>
    <row r="775" spans="1:7" ht="14.25">
      <c r="A775" s="111" t="s">
        <v>1196</v>
      </c>
      <c r="B775" s="120">
        <v>275</v>
      </c>
      <c r="C775" s="120"/>
      <c r="D775" s="120">
        <v>198</v>
      </c>
      <c r="E775" s="120">
        <v>198</v>
      </c>
      <c r="F775" s="74">
        <f t="shared" si="19"/>
        <v>100</v>
      </c>
      <c r="G775" s="66">
        <f>(E775-B775)/B775*100</f>
        <v>-28.000000000000004</v>
      </c>
    </row>
    <row r="776" spans="1:7" ht="14.25">
      <c r="A776" s="111" t="s">
        <v>1197</v>
      </c>
      <c r="B776" s="120"/>
      <c r="C776" s="120"/>
      <c r="D776" s="120">
        <v>0</v>
      </c>
      <c r="E776" s="120">
        <v>0</v>
      </c>
      <c r="F776" s="74">
        <f t="shared" si="19"/>
      </c>
      <c r="G776" s="66"/>
    </row>
    <row r="777" spans="1:7" ht="14.25">
      <c r="A777" s="111" t="s">
        <v>1198</v>
      </c>
      <c r="B777" s="120"/>
      <c r="C777" s="120"/>
      <c r="D777" s="120">
        <v>0</v>
      </c>
      <c r="E777" s="120">
        <v>0</v>
      </c>
      <c r="F777" s="74">
        <f t="shared" si="19"/>
      </c>
      <c r="G777" s="66"/>
    </row>
    <row r="778" spans="1:7" ht="14.25">
      <c r="A778" s="116" t="s">
        <v>1199</v>
      </c>
      <c r="B778" s="120">
        <f>SUM(B779:B780)</f>
        <v>69</v>
      </c>
      <c r="C778" s="120">
        <f>SUM(C779:C780)</f>
        <v>0</v>
      </c>
      <c r="D778" s="120">
        <f>SUM(D779:D780)</f>
        <v>82</v>
      </c>
      <c r="E778" s="120">
        <f>SUM(E779:E780)</f>
        <v>82</v>
      </c>
      <c r="F778" s="74">
        <f t="shared" si="19"/>
        <v>100</v>
      </c>
      <c r="G778" s="66">
        <f>(E778-B778)/B778*100</f>
        <v>18.84057971014493</v>
      </c>
    </row>
    <row r="779" spans="1:7" ht="14.25">
      <c r="A779" s="111" t="s">
        <v>1200</v>
      </c>
      <c r="B779" s="120">
        <v>69</v>
      </c>
      <c r="C779" s="120"/>
      <c r="D779" s="120">
        <v>82</v>
      </c>
      <c r="E779" s="120">
        <v>82</v>
      </c>
      <c r="F779" s="74">
        <f t="shared" si="19"/>
        <v>100</v>
      </c>
      <c r="G779" s="66">
        <f>(E779-B779)/B779*100</f>
        <v>18.84057971014493</v>
      </c>
    </row>
    <row r="780" spans="1:7" ht="14.25">
      <c r="A780" s="111" t="s">
        <v>1201</v>
      </c>
      <c r="B780" s="120"/>
      <c r="C780" s="120"/>
      <c r="D780" s="120">
        <v>0</v>
      </c>
      <c r="E780" s="120">
        <v>0</v>
      </c>
      <c r="F780" s="74">
        <f t="shared" si="19"/>
      </c>
      <c r="G780" s="66"/>
    </row>
    <row r="781" spans="1:7" ht="14.25">
      <c r="A781" s="116" t="s">
        <v>1202</v>
      </c>
      <c r="B781" s="120">
        <f>B782</f>
        <v>0</v>
      </c>
      <c r="C781" s="120">
        <f>C782</f>
        <v>0</v>
      </c>
      <c r="D781" s="120">
        <f>D782</f>
        <v>17</v>
      </c>
      <c r="E781" s="120">
        <f>E782</f>
        <v>17</v>
      </c>
      <c r="F781" s="74">
        <f t="shared" si="19"/>
        <v>100</v>
      </c>
      <c r="G781" s="66"/>
    </row>
    <row r="782" spans="1:7" ht="14.25">
      <c r="A782" s="111" t="s">
        <v>1203</v>
      </c>
      <c r="B782" s="120"/>
      <c r="C782" s="120"/>
      <c r="D782" s="120">
        <v>17</v>
      </c>
      <c r="E782" s="120">
        <v>17</v>
      </c>
      <c r="F782" s="74">
        <f t="shared" si="19"/>
        <v>100</v>
      </c>
      <c r="G782" s="66"/>
    </row>
    <row r="783" spans="1:7" ht="14.25">
      <c r="A783" s="116" t="s">
        <v>247</v>
      </c>
      <c r="B783" s="120">
        <f>SUM(B784,B793,B797,B805,B811,B817,B823,B826,B829,B831,B833,B839,B841,B843,B858)</f>
        <v>1238</v>
      </c>
      <c r="C783" s="120">
        <f>SUM(C784,C793,C797,C805,C811,C817,C823,C826,C829,C831,C833,C839,C841,C843,C858)</f>
        <v>265</v>
      </c>
      <c r="D783" s="120">
        <f>SUM(D784,D793,D797,D805,D811,D817,D823,D826,D829,D831,D833,D839,D841,D843,D858)</f>
        <v>2456</v>
      </c>
      <c r="E783" s="120">
        <f>SUM(E784,E793,E797,E805,E811,E817,E823,E826,E829,E831,E833,E839,E841,E843,E858)</f>
        <v>2456</v>
      </c>
      <c r="F783" s="74">
        <f t="shared" si="19"/>
        <v>100</v>
      </c>
      <c r="G783" s="66">
        <f>(E783-B783)/B783*100</f>
        <v>98.38449111470113</v>
      </c>
    </row>
    <row r="784" spans="1:7" ht="14.25">
      <c r="A784" s="116" t="s">
        <v>248</v>
      </c>
      <c r="B784" s="120">
        <f>SUM(B785:B792)</f>
        <v>224</v>
      </c>
      <c r="C784" s="120">
        <f>SUM(C785:C792)</f>
        <v>224</v>
      </c>
      <c r="D784" s="120">
        <f>SUM(D785:D792)</f>
        <v>245</v>
      </c>
      <c r="E784" s="120">
        <f>SUM(E785:E792)</f>
        <v>245</v>
      </c>
      <c r="F784" s="74">
        <f t="shared" si="19"/>
        <v>100</v>
      </c>
      <c r="G784" s="66">
        <f>(E784-B784)/B784*100</f>
        <v>9.375</v>
      </c>
    </row>
    <row r="785" spans="1:7" ht="14.25">
      <c r="A785" s="111" t="s">
        <v>717</v>
      </c>
      <c r="B785" s="121">
        <v>223</v>
      </c>
      <c r="C785" s="120">
        <v>224</v>
      </c>
      <c r="D785" s="120">
        <v>221</v>
      </c>
      <c r="E785" s="120">
        <v>221</v>
      </c>
      <c r="F785" s="74">
        <f t="shared" si="19"/>
        <v>100</v>
      </c>
      <c r="G785" s="66">
        <f>(E785-B785)/B785*100</f>
        <v>-0.8968609865470852</v>
      </c>
    </row>
    <row r="786" spans="1:7" ht="14.25">
      <c r="A786" s="111" t="s">
        <v>718</v>
      </c>
      <c r="B786" s="121">
        <v>1</v>
      </c>
      <c r="C786" s="120"/>
      <c r="D786" s="120">
        <v>0</v>
      </c>
      <c r="E786" s="120">
        <v>0</v>
      </c>
      <c r="F786" s="74">
        <f t="shared" si="19"/>
      </c>
      <c r="G786" s="66">
        <f>(E786-B786)/B786*100</f>
        <v>-100</v>
      </c>
    </row>
    <row r="787" spans="1:7" ht="14.25">
      <c r="A787" s="111" t="s">
        <v>719</v>
      </c>
      <c r="B787" s="121"/>
      <c r="C787" s="120"/>
      <c r="D787" s="120">
        <v>0</v>
      </c>
      <c r="E787" s="120">
        <v>0</v>
      </c>
      <c r="F787" s="74">
        <f t="shared" si="19"/>
      </c>
      <c r="G787" s="66"/>
    </row>
    <row r="788" spans="1:7" ht="14.25">
      <c r="A788" s="111" t="s">
        <v>1204</v>
      </c>
      <c r="B788" s="121"/>
      <c r="C788" s="120"/>
      <c r="D788" s="120">
        <v>0</v>
      </c>
      <c r="E788" s="120">
        <v>0</v>
      </c>
      <c r="F788" s="74">
        <f t="shared" si="19"/>
      </c>
      <c r="G788" s="66"/>
    </row>
    <row r="789" spans="1:7" ht="14.25">
      <c r="A789" s="111" t="s">
        <v>1205</v>
      </c>
      <c r="B789" s="121"/>
      <c r="C789" s="120"/>
      <c r="D789" s="120">
        <v>0</v>
      </c>
      <c r="E789" s="120">
        <v>0</v>
      </c>
      <c r="F789" s="74">
        <f t="shared" si="19"/>
      </c>
      <c r="G789" s="66"/>
    </row>
    <row r="790" spans="1:7" ht="14.25">
      <c r="A790" s="111" t="s">
        <v>1206</v>
      </c>
      <c r="B790" s="121"/>
      <c r="C790" s="120"/>
      <c r="D790" s="120">
        <v>0</v>
      </c>
      <c r="E790" s="120">
        <v>0</v>
      </c>
      <c r="F790" s="74">
        <f t="shared" si="19"/>
      </c>
      <c r="G790" s="66"/>
    </row>
    <row r="791" spans="1:7" ht="14.25">
      <c r="A791" s="111" t="s">
        <v>1207</v>
      </c>
      <c r="B791" s="121"/>
      <c r="C791" s="120"/>
      <c r="D791" s="120">
        <v>0</v>
      </c>
      <c r="E791" s="120">
        <v>0</v>
      </c>
      <c r="F791" s="74">
        <f t="shared" si="19"/>
      </c>
      <c r="G791" s="66"/>
    </row>
    <row r="792" spans="1:7" ht="14.25">
      <c r="A792" s="111" t="s">
        <v>1208</v>
      </c>
      <c r="B792" s="121"/>
      <c r="C792" s="120"/>
      <c r="D792" s="120">
        <v>24</v>
      </c>
      <c r="E792" s="120">
        <v>24</v>
      </c>
      <c r="F792" s="74">
        <f t="shared" si="19"/>
        <v>100</v>
      </c>
      <c r="G792" s="66"/>
    </row>
    <row r="793" spans="1:7" ht="14.25">
      <c r="A793" s="116" t="s">
        <v>249</v>
      </c>
      <c r="B793" s="120">
        <f>SUM(B794:B796)</f>
        <v>34</v>
      </c>
      <c r="C793" s="120">
        <f>SUM(C794:C796)</f>
        <v>19</v>
      </c>
      <c r="D793" s="120">
        <f>SUM(D794:D796)</f>
        <v>59</v>
      </c>
      <c r="E793" s="120">
        <f>SUM(E794:E796)</f>
        <v>59</v>
      </c>
      <c r="F793" s="74">
        <f t="shared" si="19"/>
        <v>100</v>
      </c>
      <c r="G793" s="66">
        <f>(E793-B793)/B793*100</f>
        <v>73.52941176470588</v>
      </c>
    </row>
    <row r="794" spans="1:7" ht="14.25">
      <c r="A794" s="111" t="s">
        <v>1209</v>
      </c>
      <c r="B794" s="120"/>
      <c r="C794" s="120"/>
      <c r="D794" s="120">
        <v>0</v>
      </c>
      <c r="E794" s="120">
        <v>0</v>
      </c>
      <c r="F794" s="74">
        <f t="shared" si="19"/>
      </c>
      <c r="G794" s="66"/>
    </row>
    <row r="795" spans="1:7" ht="14.25">
      <c r="A795" s="111" t="s">
        <v>1210</v>
      </c>
      <c r="B795" s="120"/>
      <c r="C795" s="120"/>
      <c r="D795" s="120">
        <v>0</v>
      </c>
      <c r="E795" s="120">
        <v>0</v>
      </c>
      <c r="F795" s="74">
        <f t="shared" si="19"/>
      </c>
      <c r="G795" s="66"/>
    </row>
    <row r="796" spans="1:7" ht="14.25">
      <c r="A796" s="111" t="s">
        <v>1211</v>
      </c>
      <c r="B796" s="120">
        <v>34</v>
      </c>
      <c r="C796" s="120">
        <v>19</v>
      </c>
      <c r="D796" s="120">
        <v>59</v>
      </c>
      <c r="E796" s="120">
        <v>59</v>
      </c>
      <c r="F796" s="74">
        <f t="shared" si="19"/>
        <v>100</v>
      </c>
      <c r="G796" s="66">
        <f>(E796-B796)/B796*100</f>
        <v>73.52941176470588</v>
      </c>
    </row>
    <row r="797" spans="1:7" ht="14.25">
      <c r="A797" s="116" t="s">
        <v>250</v>
      </c>
      <c r="B797" s="120">
        <f>SUM(B798:B804)</f>
        <v>45</v>
      </c>
      <c r="C797" s="120">
        <f>SUM(C798:C804)</f>
        <v>22</v>
      </c>
      <c r="D797" s="120">
        <f>SUM(D798:D804)</f>
        <v>56</v>
      </c>
      <c r="E797" s="120">
        <f>SUM(E798:E804)</f>
        <v>56</v>
      </c>
      <c r="F797" s="74">
        <f t="shared" si="19"/>
        <v>100</v>
      </c>
      <c r="G797" s="66">
        <f>(E797-B797)/B797*100</f>
        <v>24.444444444444443</v>
      </c>
    </row>
    <row r="798" spans="1:7" ht="14.25">
      <c r="A798" s="111" t="s">
        <v>1212</v>
      </c>
      <c r="B798" s="120"/>
      <c r="C798" s="120"/>
      <c r="D798" s="120">
        <v>0</v>
      </c>
      <c r="E798" s="120">
        <v>0</v>
      </c>
      <c r="F798" s="74">
        <f t="shared" si="19"/>
      </c>
      <c r="G798" s="66"/>
    </row>
    <row r="799" spans="1:7" ht="14.25">
      <c r="A799" s="111" t="s">
        <v>1213</v>
      </c>
      <c r="B799" s="120"/>
      <c r="C799" s="120"/>
      <c r="D799" s="120">
        <v>15</v>
      </c>
      <c r="E799" s="120">
        <v>15</v>
      </c>
      <c r="F799" s="74">
        <f t="shared" si="19"/>
        <v>100</v>
      </c>
      <c r="G799" s="66"/>
    </row>
    <row r="800" spans="1:7" ht="14.25">
      <c r="A800" s="111" t="s">
        <v>1214</v>
      </c>
      <c r="B800" s="120"/>
      <c r="C800" s="120"/>
      <c r="D800" s="120">
        <v>0</v>
      </c>
      <c r="E800" s="120">
        <v>0</v>
      </c>
      <c r="F800" s="74">
        <f t="shared" si="19"/>
      </c>
      <c r="G800" s="66"/>
    </row>
    <row r="801" spans="1:7" ht="14.25">
      <c r="A801" s="111" t="s">
        <v>1215</v>
      </c>
      <c r="B801" s="120"/>
      <c r="C801" s="120"/>
      <c r="D801" s="120">
        <v>0</v>
      </c>
      <c r="E801" s="120">
        <v>0</v>
      </c>
      <c r="F801" s="74">
        <f t="shared" si="19"/>
      </c>
      <c r="G801" s="66"/>
    </row>
    <row r="802" spans="1:7" ht="14.25">
      <c r="A802" s="111" t="s">
        <v>1216</v>
      </c>
      <c r="B802" s="120"/>
      <c r="C802" s="120"/>
      <c r="D802" s="120">
        <v>0</v>
      </c>
      <c r="E802" s="120">
        <v>0</v>
      </c>
      <c r="F802" s="74">
        <f t="shared" si="19"/>
      </c>
      <c r="G802" s="66"/>
    </row>
    <row r="803" spans="1:7" ht="14.25">
      <c r="A803" s="111" t="s">
        <v>1217</v>
      </c>
      <c r="B803" s="120"/>
      <c r="C803" s="120"/>
      <c r="D803" s="120">
        <v>0</v>
      </c>
      <c r="E803" s="120">
        <v>0</v>
      </c>
      <c r="F803" s="74">
        <f t="shared" si="19"/>
      </c>
      <c r="G803" s="66"/>
    </row>
    <row r="804" spans="1:7" ht="14.25">
      <c r="A804" s="111" t="s">
        <v>1218</v>
      </c>
      <c r="B804" s="120">
        <v>45</v>
      </c>
      <c r="C804" s="120">
        <v>22</v>
      </c>
      <c r="D804" s="120">
        <v>41</v>
      </c>
      <c r="E804" s="120">
        <v>41</v>
      </c>
      <c r="F804" s="74">
        <f t="shared" si="19"/>
        <v>100</v>
      </c>
      <c r="G804" s="66">
        <f>(E804-B804)/B804*100</f>
        <v>-8.88888888888889</v>
      </c>
    </row>
    <row r="805" spans="1:7" ht="14.25">
      <c r="A805" s="116" t="s">
        <v>251</v>
      </c>
      <c r="B805" s="120">
        <f>SUM(B806:B810)</f>
        <v>0</v>
      </c>
      <c r="C805" s="120">
        <f>SUM(C806:C810)</f>
        <v>0</v>
      </c>
      <c r="D805" s="120">
        <f>SUM(D806:D810)</f>
        <v>19</v>
      </c>
      <c r="E805" s="120">
        <f>SUM(E806:E810)</f>
        <v>19</v>
      </c>
      <c r="F805" s="74">
        <f t="shared" si="19"/>
        <v>100</v>
      </c>
      <c r="G805" s="66"/>
    </row>
    <row r="806" spans="1:7" ht="14.25">
      <c r="A806" s="111" t="s">
        <v>1219</v>
      </c>
      <c r="B806" s="120"/>
      <c r="C806" s="120"/>
      <c r="D806" s="120">
        <v>0</v>
      </c>
      <c r="E806" s="120">
        <v>0</v>
      </c>
      <c r="F806" s="74">
        <f t="shared" si="19"/>
      </c>
      <c r="G806" s="66"/>
    </row>
    <row r="807" spans="1:7" ht="14.25">
      <c r="A807" s="111" t="s">
        <v>1220</v>
      </c>
      <c r="B807" s="120"/>
      <c r="C807" s="120"/>
      <c r="D807" s="120">
        <v>19</v>
      </c>
      <c r="E807" s="120">
        <v>19</v>
      </c>
      <c r="F807" s="74">
        <f t="shared" si="19"/>
        <v>100</v>
      </c>
      <c r="G807" s="66"/>
    </row>
    <row r="808" spans="1:7" ht="14.25">
      <c r="A808" s="111" t="s">
        <v>1221</v>
      </c>
      <c r="B808" s="120"/>
      <c r="C808" s="120"/>
      <c r="D808" s="120">
        <v>0</v>
      </c>
      <c r="E808" s="120">
        <v>0</v>
      </c>
      <c r="F808" s="74">
        <f t="shared" si="19"/>
      </c>
      <c r="G808" s="66"/>
    </row>
    <row r="809" spans="1:7" ht="14.25">
      <c r="A809" s="111" t="s">
        <v>1222</v>
      </c>
      <c r="B809" s="120"/>
      <c r="C809" s="120"/>
      <c r="D809" s="120">
        <v>0</v>
      </c>
      <c r="E809" s="120">
        <v>0</v>
      </c>
      <c r="F809" s="74">
        <f t="shared" si="19"/>
      </c>
      <c r="G809" s="66"/>
    </row>
    <row r="810" spans="1:7" ht="14.25">
      <c r="A810" s="111" t="s">
        <v>1223</v>
      </c>
      <c r="B810" s="120"/>
      <c r="C810" s="120"/>
      <c r="D810" s="120">
        <v>0</v>
      </c>
      <c r="E810" s="120">
        <v>0</v>
      </c>
      <c r="F810" s="74">
        <f t="shared" si="19"/>
      </c>
      <c r="G810" s="66"/>
    </row>
    <row r="811" spans="1:7" ht="14.25">
      <c r="A811" s="116" t="s">
        <v>252</v>
      </c>
      <c r="B811" s="120">
        <f>SUM(B812:B816)</f>
        <v>0</v>
      </c>
      <c r="C811" s="120">
        <f>SUM(C812:C816)</f>
        <v>0</v>
      </c>
      <c r="D811" s="120">
        <f>SUM(D812:D816)</f>
        <v>0</v>
      </c>
      <c r="E811" s="120">
        <f>SUM(E812:E816)</f>
        <v>0</v>
      </c>
      <c r="F811" s="74">
        <f t="shared" si="19"/>
      </c>
      <c r="G811" s="66"/>
    </row>
    <row r="812" spans="1:7" ht="14.25">
      <c r="A812" s="111" t="s">
        <v>1224</v>
      </c>
      <c r="B812" s="120"/>
      <c r="C812" s="120"/>
      <c r="D812" s="120">
        <v>0</v>
      </c>
      <c r="E812" s="120">
        <v>0</v>
      </c>
      <c r="F812" s="74">
        <f t="shared" si="19"/>
      </c>
      <c r="G812" s="66"/>
    </row>
    <row r="813" spans="1:7" ht="14.25">
      <c r="A813" s="111" t="s">
        <v>1225</v>
      </c>
      <c r="B813" s="120"/>
      <c r="C813" s="120"/>
      <c r="D813" s="120">
        <v>0</v>
      </c>
      <c r="E813" s="120">
        <v>0</v>
      </c>
      <c r="F813" s="74">
        <f t="shared" si="19"/>
      </c>
      <c r="G813" s="66"/>
    </row>
    <row r="814" spans="1:7" ht="14.25">
      <c r="A814" s="111" t="s">
        <v>1226</v>
      </c>
      <c r="B814" s="120"/>
      <c r="C814" s="120"/>
      <c r="D814" s="120">
        <v>0</v>
      </c>
      <c r="E814" s="120">
        <v>0</v>
      </c>
      <c r="F814" s="74">
        <f t="shared" si="19"/>
      </c>
      <c r="G814" s="66"/>
    </row>
    <row r="815" spans="1:7" ht="14.25">
      <c r="A815" s="111" t="s">
        <v>1227</v>
      </c>
      <c r="B815" s="120"/>
      <c r="C815" s="120"/>
      <c r="D815" s="120">
        <v>0</v>
      </c>
      <c r="E815" s="120">
        <v>0</v>
      </c>
      <c r="F815" s="74">
        <f t="shared" si="19"/>
      </c>
      <c r="G815" s="66"/>
    </row>
    <row r="816" spans="1:7" ht="14.25">
      <c r="A816" s="111" t="s">
        <v>1228</v>
      </c>
      <c r="B816" s="120"/>
      <c r="C816" s="120"/>
      <c r="D816" s="120">
        <v>0</v>
      </c>
      <c r="E816" s="120">
        <v>0</v>
      </c>
      <c r="F816" s="74">
        <f t="shared" si="19"/>
      </c>
      <c r="G816" s="66"/>
    </row>
    <row r="817" spans="1:7" ht="14.25">
      <c r="A817" s="116" t="s">
        <v>253</v>
      </c>
      <c r="B817" s="120">
        <f>SUM(B818:B822)</f>
        <v>107</v>
      </c>
      <c r="C817" s="120">
        <f>SUM(C818:C822)</f>
        <v>0</v>
      </c>
      <c r="D817" s="120">
        <f>SUM(D818:D822)</f>
        <v>107</v>
      </c>
      <c r="E817" s="120">
        <f>SUM(E818:E822)</f>
        <v>107</v>
      </c>
      <c r="F817" s="74">
        <f t="shared" si="19"/>
        <v>100</v>
      </c>
      <c r="G817" s="66">
        <f>(E817-B817)/B817*100</f>
        <v>0</v>
      </c>
    </row>
    <row r="818" spans="1:7" ht="14.25">
      <c r="A818" s="111" t="s">
        <v>1229</v>
      </c>
      <c r="B818" s="120"/>
      <c r="C818" s="120"/>
      <c r="D818" s="120">
        <v>0</v>
      </c>
      <c r="E818" s="120">
        <v>0</v>
      </c>
      <c r="F818" s="74">
        <f t="shared" si="19"/>
      </c>
      <c r="G818" s="66"/>
    </row>
    <row r="819" spans="1:7" ht="14.25">
      <c r="A819" s="111" t="s">
        <v>1230</v>
      </c>
      <c r="B819" s="120"/>
      <c r="C819" s="120"/>
      <c r="D819" s="120">
        <v>0</v>
      </c>
      <c r="E819" s="120">
        <v>0</v>
      </c>
      <c r="F819" s="74">
        <f t="shared" si="19"/>
      </c>
      <c r="G819" s="66"/>
    </row>
    <row r="820" spans="1:7" ht="14.25">
      <c r="A820" s="111" t="s">
        <v>1231</v>
      </c>
      <c r="B820" s="120"/>
      <c r="C820" s="120"/>
      <c r="D820" s="120">
        <v>0</v>
      </c>
      <c r="E820" s="120">
        <v>0</v>
      </c>
      <c r="F820" s="74">
        <f t="shared" si="19"/>
      </c>
      <c r="G820" s="66"/>
    </row>
    <row r="821" spans="1:7" ht="14.25">
      <c r="A821" s="111" t="s">
        <v>1232</v>
      </c>
      <c r="B821" s="120"/>
      <c r="C821" s="120"/>
      <c r="D821" s="120">
        <v>0</v>
      </c>
      <c r="E821" s="120">
        <v>0</v>
      </c>
      <c r="F821" s="74">
        <f t="shared" si="19"/>
      </c>
      <c r="G821" s="66"/>
    </row>
    <row r="822" spans="1:7" ht="14.25">
      <c r="A822" s="111" t="s">
        <v>1233</v>
      </c>
      <c r="B822" s="120">
        <v>107</v>
      </c>
      <c r="C822" s="120"/>
      <c r="D822" s="120">
        <v>107</v>
      </c>
      <c r="E822" s="120">
        <v>107</v>
      </c>
      <c r="F822" s="74">
        <f t="shared" si="19"/>
        <v>100</v>
      </c>
      <c r="G822" s="66">
        <f>(E822-B822)/B822*100</f>
        <v>0</v>
      </c>
    </row>
    <row r="823" spans="1:7" ht="14.25">
      <c r="A823" s="116" t="s">
        <v>254</v>
      </c>
      <c r="B823" s="120">
        <f>SUM(B824:B825)</f>
        <v>37</v>
      </c>
      <c r="C823" s="120">
        <f>SUM(C824:C825)</f>
        <v>0</v>
      </c>
      <c r="D823" s="120">
        <f>SUM(D824:D825)</f>
        <v>1898</v>
      </c>
      <c r="E823" s="120">
        <f>SUM(E824:E825)</f>
        <v>1898</v>
      </c>
      <c r="F823" s="74">
        <f t="shared" si="19"/>
        <v>100</v>
      </c>
      <c r="G823" s="66">
        <f>(E823-B823)/B823*100</f>
        <v>5029.72972972973</v>
      </c>
    </row>
    <row r="824" spans="1:7" ht="14.25">
      <c r="A824" s="111" t="s">
        <v>1234</v>
      </c>
      <c r="B824" s="120"/>
      <c r="C824" s="120"/>
      <c r="D824" s="120">
        <v>0</v>
      </c>
      <c r="E824" s="120">
        <v>0</v>
      </c>
      <c r="F824" s="74">
        <f t="shared" si="19"/>
      </c>
      <c r="G824" s="66"/>
    </row>
    <row r="825" spans="1:7" ht="14.25">
      <c r="A825" s="111" t="s">
        <v>1235</v>
      </c>
      <c r="B825" s="120">
        <v>37</v>
      </c>
      <c r="C825" s="120"/>
      <c r="D825" s="120">
        <v>1898</v>
      </c>
      <c r="E825" s="120">
        <v>1898</v>
      </c>
      <c r="F825" s="74">
        <f t="shared" si="19"/>
        <v>100</v>
      </c>
      <c r="G825" s="66">
        <f>(E825-B825)/B825*100</f>
        <v>5029.72972972973</v>
      </c>
    </row>
    <row r="826" spans="1:7" ht="14.25">
      <c r="A826" s="116" t="s">
        <v>255</v>
      </c>
      <c r="B826" s="120">
        <f>SUM(B827:B828)</f>
        <v>0</v>
      </c>
      <c r="C826" s="120">
        <f>SUM(C827:C828)</f>
        <v>0</v>
      </c>
      <c r="D826" s="120">
        <f>SUM(D827:D828)</f>
        <v>0</v>
      </c>
      <c r="E826" s="120">
        <f>SUM(E827:E828)</f>
        <v>0</v>
      </c>
      <c r="F826" s="74">
        <f t="shared" si="19"/>
      </c>
      <c r="G826" s="66"/>
    </row>
    <row r="827" spans="1:7" ht="14.25">
      <c r="A827" s="111" t="s">
        <v>1236</v>
      </c>
      <c r="B827" s="120"/>
      <c r="C827" s="120"/>
      <c r="D827" s="120">
        <v>0</v>
      </c>
      <c r="E827" s="120">
        <v>0</v>
      </c>
      <c r="F827" s="74">
        <f t="shared" si="19"/>
      </c>
      <c r="G827" s="66"/>
    </row>
    <row r="828" spans="1:7" ht="14.25">
      <c r="A828" s="111" t="s">
        <v>1237</v>
      </c>
      <c r="B828" s="120"/>
      <c r="C828" s="120"/>
      <c r="D828" s="120">
        <v>0</v>
      </c>
      <c r="E828" s="120">
        <v>0</v>
      </c>
      <c r="F828" s="74">
        <f t="shared" si="19"/>
      </c>
      <c r="G828" s="66"/>
    </row>
    <row r="829" spans="1:7" ht="14.25">
      <c r="A829" s="116" t="s">
        <v>1238</v>
      </c>
      <c r="B829" s="120">
        <f>B830</f>
        <v>0</v>
      </c>
      <c r="C829" s="120">
        <f>C830</f>
        <v>0</v>
      </c>
      <c r="D829" s="120">
        <f>D830</f>
        <v>0</v>
      </c>
      <c r="E829" s="120">
        <f>E830</f>
        <v>0</v>
      </c>
      <c r="F829" s="74">
        <f t="shared" si="19"/>
      </c>
      <c r="G829" s="66"/>
    </row>
    <row r="830" spans="1:7" ht="14.25">
      <c r="A830" s="111" t="s">
        <v>1239</v>
      </c>
      <c r="B830" s="120"/>
      <c r="C830" s="120"/>
      <c r="D830" s="120">
        <v>0</v>
      </c>
      <c r="E830" s="120">
        <v>0</v>
      </c>
      <c r="F830" s="74">
        <f t="shared" si="19"/>
      </c>
      <c r="G830" s="66"/>
    </row>
    <row r="831" spans="1:7" ht="14.25">
      <c r="A831" s="116" t="s">
        <v>1240</v>
      </c>
      <c r="B831" s="120">
        <f>B832</f>
        <v>430</v>
      </c>
      <c r="C831" s="120">
        <f>C832</f>
        <v>0</v>
      </c>
      <c r="D831" s="120">
        <f>D832</f>
        <v>68</v>
      </c>
      <c r="E831" s="120">
        <f>E832</f>
        <v>68</v>
      </c>
      <c r="F831" s="74">
        <f t="shared" si="19"/>
        <v>100</v>
      </c>
      <c r="G831" s="66">
        <f>(E831-B831)/B831*100</f>
        <v>-84.18604651162791</v>
      </c>
    </row>
    <row r="832" spans="1:7" ht="14.25">
      <c r="A832" s="111" t="s">
        <v>1241</v>
      </c>
      <c r="B832" s="120">
        <v>430</v>
      </c>
      <c r="C832" s="120"/>
      <c r="D832" s="120">
        <v>68</v>
      </c>
      <c r="E832" s="120">
        <v>68</v>
      </c>
      <c r="F832" s="74">
        <f t="shared" si="19"/>
        <v>100</v>
      </c>
      <c r="G832" s="66">
        <f>(E832-B832)/B832*100</f>
        <v>-84.18604651162791</v>
      </c>
    </row>
    <row r="833" spans="1:7" ht="14.25">
      <c r="A833" s="116" t="s">
        <v>256</v>
      </c>
      <c r="B833" s="120">
        <f>SUM(B834:B838)</f>
        <v>61</v>
      </c>
      <c r="C833" s="120">
        <f>SUM(C834:C838)</f>
        <v>0</v>
      </c>
      <c r="D833" s="120">
        <f>SUM(D834:D838)</f>
        <v>4</v>
      </c>
      <c r="E833" s="120">
        <f>SUM(E834:E838)</f>
        <v>4</v>
      </c>
      <c r="F833" s="74">
        <f t="shared" si="19"/>
        <v>100</v>
      </c>
      <c r="G833" s="66">
        <f>(E833-B833)/B833*100</f>
        <v>-93.44262295081968</v>
      </c>
    </row>
    <row r="834" spans="1:7" ht="14.25">
      <c r="A834" s="111" t="s">
        <v>1242</v>
      </c>
      <c r="B834" s="120"/>
      <c r="C834" s="120"/>
      <c r="D834" s="120">
        <v>0</v>
      </c>
      <c r="E834" s="120">
        <v>0</v>
      </c>
      <c r="F834" s="74">
        <f t="shared" si="19"/>
      </c>
      <c r="G834" s="66"/>
    </row>
    <row r="835" spans="1:7" ht="14.25">
      <c r="A835" s="111" t="s">
        <v>1243</v>
      </c>
      <c r="B835" s="120"/>
      <c r="C835" s="120"/>
      <c r="D835" s="120">
        <v>0</v>
      </c>
      <c r="E835" s="120">
        <v>0</v>
      </c>
      <c r="F835" s="74">
        <f t="shared" si="19"/>
      </c>
      <c r="G835" s="66"/>
    </row>
    <row r="836" spans="1:7" ht="14.25">
      <c r="A836" s="111" t="s">
        <v>1244</v>
      </c>
      <c r="B836" s="120">
        <v>61</v>
      </c>
      <c r="C836" s="120"/>
      <c r="D836" s="120">
        <v>4</v>
      </c>
      <c r="E836" s="120">
        <v>4</v>
      </c>
      <c r="F836" s="74">
        <f t="shared" si="19"/>
        <v>100</v>
      </c>
      <c r="G836" s="66">
        <f>(E836-B836)/B836*100</f>
        <v>-93.44262295081968</v>
      </c>
    </row>
    <row r="837" spans="1:7" ht="14.25">
      <c r="A837" s="111" t="s">
        <v>1245</v>
      </c>
      <c r="B837" s="120"/>
      <c r="C837" s="120"/>
      <c r="D837" s="120">
        <v>0</v>
      </c>
      <c r="E837" s="120">
        <v>0</v>
      </c>
      <c r="F837" s="74">
        <f aca="true" t="shared" si="20" ref="F837:F900">IF(D837&lt;&gt;0,(E837/D837)*100,"")</f>
      </c>
      <c r="G837" s="66"/>
    </row>
    <row r="838" spans="1:7" ht="14.25">
      <c r="A838" s="111" t="s">
        <v>1246</v>
      </c>
      <c r="B838" s="120"/>
      <c r="C838" s="120"/>
      <c r="D838" s="120">
        <v>0</v>
      </c>
      <c r="E838" s="120">
        <v>0</v>
      </c>
      <c r="F838" s="74">
        <f t="shared" si="20"/>
      </c>
      <c r="G838" s="66"/>
    </row>
    <row r="839" spans="1:7" ht="14.25">
      <c r="A839" s="116" t="s">
        <v>1247</v>
      </c>
      <c r="B839" s="120">
        <f>B840</f>
        <v>0</v>
      </c>
      <c r="C839" s="120">
        <f>C840</f>
        <v>0</v>
      </c>
      <c r="D839" s="120">
        <f>D840</f>
        <v>0</v>
      </c>
      <c r="E839" s="120">
        <f>E840</f>
        <v>0</v>
      </c>
      <c r="F839" s="74">
        <f t="shared" si="20"/>
      </c>
      <c r="G839" s="66"/>
    </row>
    <row r="840" spans="1:7" ht="14.25">
      <c r="A840" s="111" t="s">
        <v>1248</v>
      </c>
      <c r="B840" s="120"/>
      <c r="C840" s="120"/>
      <c r="D840" s="120">
        <v>0</v>
      </c>
      <c r="E840" s="120">
        <v>0</v>
      </c>
      <c r="F840" s="74">
        <f t="shared" si="20"/>
      </c>
      <c r="G840" s="66"/>
    </row>
    <row r="841" spans="1:7" ht="14.25">
      <c r="A841" s="116" t="s">
        <v>1249</v>
      </c>
      <c r="B841" s="120">
        <f>B842</f>
        <v>300</v>
      </c>
      <c r="C841" s="120">
        <f>C842</f>
        <v>0</v>
      </c>
      <c r="D841" s="120">
        <f>D842</f>
        <v>0</v>
      </c>
      <c r="E841" s="120">
        <f>E842</f>
        <v>0</v>
      </c>
      <c r="F841" s="74">
        <f t="shared" si="20"/>
      </c>
      <c r="G841" s="66">
        <f aca="true" t="shared" si="21" ref="G841:G904">(E841-B841)/B841*100</f>
        <v>-100</v>
      </c>
    </row>
    <row r="842" spans="1:7" ht="14.25">
      <c r="A842" s="111" t="s">
        <v>1250</v>
      </c>
      <c r="B842" s="120">
        <v>300</v>
      </c>
      <c r="C842" s="120"/>
      <c r="D842" s="120">
        <v>0</v>
      </c>
      <c r="E842" s="120">
        <v>0</v>
      </c>
      <c r="F842" s="74">
        <f t="shared" si="20"/>
      </c>
      <c r="G842" s="66">
        <f t="shared" si="21"/>
        <v>-100</v>
      </c>
    </row>
    <row r="843" spans="1:7" ht="14.25">
      <c r="A843" s="116" t="s">
        <v>257</v>
      </c>
      <c r="B843" s="120">
        <f>SUM(B844:B857)</f>
        <v>0</v>
      </c>
      <c r="C843" s="120">
        <f>SUM(C844:C857)</f>
        <v>0</v>
      </c>
      <c r="D843" s="120">
        <f>SUM(D844:D857)</f>
        <v>0</v>
      </c>
      <c r="E843" s="120">
        <f>SUM(E844:E857)</f>
        <v>0</v>
      </c>
      <c r="F843" s="74">
        <f t="shared" si="20"/>
      </c>
      <c r="G843" s="66"/>
    </row>
    <row r="844" spans="1:7" ht="14.25">
      <c r="A844" s="111" t="s">
        <v>717</v>
      </c>
      <c r="B844" s="120"/>
      <c r="C844" s="120"/>
      <c r="D844" s="120">
        <v>0</v>
      </c>
      <c r="E844" s="120">
        <v>0</v>
      </c>
      <c r="F844" s="74">
        <f t="shared" si="20"/>
      </c>
      <c r="G844" s="66"/>
    </row>
    <row r="845" spans="1:7" ht="14.25">
      <c r="A845" s="111" t="s">
        <v>718</v>
      </c>
      <c r="B845" s="120"/>
      <c r="C845" s="120"/>
      <c r="D845" s="120">
        <v>0</v>
      </c>
      <c r="E845" s="120">
        <v>0</v>
      </c>
      <c r="F845" s="74">
        <f t="shared" si="20"/>
      </c>
      <c r="G845" s="66"/>
    </row>
    <row r="846" spans="1:7" ht="14.25">
      <c r="A846" s="111" t="s">
        <v>719</v>
      </c>
      <c r="B846" s="120"/>
      <c r="C846" s="120"/>
      <c r="D846" s="120">
        <v>0</v>
      </c>
      <c r="E846" s="120">
        <v>0</v>
      </c>
      <c r="F846" s="74">
        <f t="shared" si="20"/>
      </c>
      <c r="G846" s="66"/>
    </row>
    <row r="847" spans="1:7" ht="14.25">
      <c r="A847" s="111" t="s">
        <v>1251</v>
      </c>
      <c r="B847" s="120"/>
      <c r="C847" s="120"/>
      <c r="D847" s="120">
        <v>0</v>
      </c>
      <c r="E847" s="120">
        <v>0</v>
      </c>
      <c r="F847" s="74">
        <f t="shared" si="20"/>
      </c>
      <c r="G847" s="66"/>
    </row>
    <row r="848" spans="1:7" ht="14.25">
      <c r="A848" s="111" t="s">
        <v>1252</v>
      </c>
      <c r="B848" s="120"/>
      <c r="C848" s="120"/>
      <c r="D848" s="120">
        <v>0</v>
      </c>
      <c r="E848" s="120">
        <v>0</v>
      </c>
      <c r="F848" s="74">
        <f t="shared" si="20"/>
      </c>
      <c r="G848" s="66"/>
    </row>
    <row r="849" spans="1:7" ht="14.25">
      <c r="A849" s="111" t="s">
        <v>1253</v>
      </c>
      <c r="B849" s="120"/>
      <c r="C849" s="120"/>
      <c r="D849" s="120">
        <v>0</v>
      </c>
      <c r="E849" s="120">
        <v>0</v>
      </c>
      <c r="F849" s="74">
        <f t="shared" si="20"/>
      </c>
      <c r="G849" s="66"/>
    </row>
    <row r="850" spans="1:7" ht="14.25">
      <c r="A850" s="111" t="s">
        <v>1254</v>
      </c>
      <c r="B850" s="120"/>
      <c r="C850" s="120"/>
      <c r="D850" s="120">
        <v>0</v>
      </c>
      <c r="E850" s="120">
        <v>0</v>
      </c>
      <c r="F850" s="74">
        <f t="shared" si="20"/>
      </c>
      <c r="G850" s="66"/>
    </row>
    <row r="851" spans="1:7" ht="14.25">
      <c r="A851" s="111" t="s">
        <v>1255</v>
      </c>
      <c r="B851" s="120"/>
      <c r="C851" s="120"/>
      <c r="D851" s="120">
        <v>0</v>
      </c>
      <c r="E851" s="120">
        <v>0</v>
      </c>
      <c r="F851" s="74">
        <f t="shared" si="20"/>
      </c>
      <c r="G851" s="66"/>
    </row>
    <row r="852" spans="1:7" ht="14.25">
      <c r="A852" s="111" t="s">
        <v>1256</v>
      </c>
      <c r="B852" s="120"/>
      <c r="C852" s="120"/>
      <c r="D852" s="120">
        <v>0</v>
      </c>
      <c r="E852" s="120">
        <v>0</v>
      </c>
      <c r="F852" s="74">
        <f t="shared" si="20"/>
      </c>
      <c r="G852" s="66"/>
    </row>
    <row r="853" spans="1:7" ht="14.25">
      <c r="A853" s="111" t="s">
        <v>1257</v>
      </c>
      <c r="B853" s="120"/>
      <c r="C853" s="120"/>
      <c r="D853" s="120">
        <v>0</v>
      </c>
      <c r="E853" s="120">
        <v>0</v>
      </c>
      <c r="F853" s="74">
        <f t="shared" si="20"/>
      </c>
      <c r="G853" s="66"/>
    </row>
    <row r="854" spans="1:7" ht="14.25">
      <c r="A854" s="111" t="s">
        <v>755</v>
      </c>
      <c r="B854" s="120"/>
      <c r="C854" s="120"/>
      <c r="D854" s="120">
        <v>0</v>
      </c>
      <c r="E854" s="120">
        <v>0</v>
      </c>
      <c r="F854" s="74">
        <f t="shared" si="20"/>
      </c>
      <c r="G854" s="66"/>
    </row>
    <row r="855" spans="1:7" ht="14.25">
      <c r="A855" s="111" t="s">
        <v>1258</v>
      </c>
      <c r="B855" s="120"/>
      <c r="C855" s="120"/>
      <c r="D855" s="120">
        <v>0</v>
      </c>
      <c r="E855" s="120">
        <v>0</v>
      </c>
      <c r="F855" s="74">
        <f t="shared" si="20"/>
      </c>
      <c r="G855" s="66"/>
    </row>
    <row r="856" spans="1:7" ht="14.25">
      <c r="A856" s="111" t="s">
        <v>726</v>
      </c>
      <c r="B856" s="120"/>
      <c r="C856" s="120"/>
      <c r="D856" s="120">
        <v>0</v>
      </c>
      <c r="E856" s="120">
        <v>0</v>
      </c>
      <c r="F856" s="74">
        <f t="shared" si="20"/>
      </c>
      <c r="G856" s="66"/>
    </row>
    <row r="857" spans="1:7" ht="14.25">
      <c r="A857" s="111" t="s">
        <v>1259</v>
      </c>
      <c r="B857" s="120"/>
      <c r="C857" s="120"/>
      <c r="D857" s="120">
        <v>0</v>
      </c>
      <c r="E857" s="120">
        <v>0</v>
      </c>
      <c r="F857" s="74">
        <f t="shared" si="20"/>
      </c>
      <c r="G857" s="66"/>
    </row>
    <row r="858" spans="1:7" ht="14.25">
      <c r="A858" s="116" t="s">
        <v>1260</v>
      </c>
      <c r="B858" s="120">
        <f>B859</f>
        <v>0</v>
      </c>
      <c r="C858" s="120">
        <f>C859</f>
        <v>0</v>
      </c>
      <c r="D858" s="120">
        <f>D859</f>
        <v>0</v>
      </c>
      <c r="E858" s="120">
        <f>E859</f>
        <v>0</v>
      </c>
      <c r="F858" s="74">
        <f t="shared" si="20"/>
      </c>
      <c r="G858" s="66"/>
    </row>
    <row r="859" spans="1:7" ht="14.25">
      <c r="A859" s="111" t="s">
        <v>1261</v>
      </c>
      <c r="B859" s="120"/>
      <c r="C859" s="120"/>
      <c r="D859" s="120">
        <v>0</v>
      </c>
      <c r="E859" s="120">
        <v>0</v>
      </c>
      <c r="F859" s="74">
        <f t="shared" si="20"/>
      </c>
      <c r="G859" s="66"/>
    </row>
    <row r="860" spans="1:7" ht="14.25">
      <c r="A860" s="116" t="s">
        <v>258</v>
      </c>
      <c r="B860" s="120">
        <f>SUM(B861,B873,B875,B878,B880,B882)</f>
        <v>7987</v>
      </c>
      <c r="C860" s="120">
        <f>SUM(C861,C873,C875,C878,C880,C882)</f>
        <v>1988</v>
      </c>
      <c r="D860" s="120">
        <f>SUM(D861,D873,D875,D878,D880,D882)</f>
        <v>25115</v>
      </c>
      <c r="E860" s="120">
        <f>SUM(E861,E873,E875,E878,E880,E882)</f>
        <v>25115</v>
      </c>
      <c r="F860" s="74">
        <f t="shared" si="20"/>
        <v>100</v>
      </c>
      <c r="G860" s="66">
        <f t="shared" si="21"/>
        <v>214.44847877801428</v>
      </c>
    </row>
    <row r="861" spans="1:7" ht="14.25">
      <c r="A861" s="116" t="s">
        <v>259</v>
      </c>
      <c r="B861" s="120">
        <f>SUM(B862:B872)</f>
        <v>795</v>
      </c>
      <c r="C861" s="120">
        <f>SUM(C862:C872)</f>
        <v>650</v>
      </c>
      <c r="D861" s="120">
        <f>SUM(D862:D872)</f>
        <v>749</v>
      </c>
      <c r="E861" s="120">
        <f>SUM(E862:E872)</f>
        <v>749</v>
      </c>
      <c r="F861" s="74">
        <f t="shared" si="20"/>
        <v>100</v>
      </c>
      <c r="G861" s="66">
        <f t="shared" si="21"/>
        <v>-5.786163522012579</v>
      </c>
    </row>
    <row r="862" spans="1:7" ht="14.25">
      <c r="A862" s="111" t="s">
        <v>717</v>
      </c>
      <c r="B862" s="121">
        <v>191</v>
      </c>
      <c r="C862" s="120">
        <v>126</v>
      </c>
      <c r="D862" s="120">
        <v>165</v>
      </c>
      <c r="E862" s="120">
        <v>165</v>
      </c>
      <c r="F862" s="74">
        <f t="shared" si="20"/>
        <v>100</v>
      </c>
      <c r="G862" s="66">
        <f t="shared" si="21"/>
        <v>-13.612565445026178</v>
      </c>
    </row>
    <row r="863" spans="1:7" ht="14.25">
      <c r="A863" s="111" t="s">
        <v>718</v>
      </c>
      <c r="B863" s="121">
        <v>140</v>
      </c>
      <c r="C863" s="120">
        <v>42</v>
      </c>
      <c r="D863" s="120">
        <v>160</v>
      </c>
      <c r="E863" s="120">
        <v>160</v>
      </c>
      <c r="F863" s="74">
        <f t="shared" si="20"/>
        <v>100</v>
      </c>
      <c r="G863" s="66">
        <f t="shared" si="21"/>
        <v>14.285714285714285</v>
      </c>
    </row>
    <row r="864" spans="1:7" ht="14.25">
      <c r="A864" s="111" t="s">
        <v>719</v>
      </c>
      <c r="B864" s="121"/>
      <c r="C864" s="120">
        <v>0</v>
      </c>
      <c r="D864" s="120">
        <v>0</v>
      </c>
      <c r="E864" s="120">
        <v>0</v>
      </c>
      <c r="F864" s="74">
        <f t="shared" si="20"/>
      </c>
      <c r="G864" s="66"/>
    </row>
    <row r="865" spans="1:7" ht="14.25">
      <c r="A865" s="111" t="s">
        <v>1262</v>
      </c>
      <c r="B865" s="121">
        <v>293</v>
      </c>
      <c r="C865" s="120">
        <v>219</v>
      </c>
      <c r="D865" s="120">
        <v>265</v>
      </c>
      <c r="E865" s="120">
        <v>265</v>
      </c>
      <c r="F865" s="74">
        <f t="shared" si="20"/>
        <v>100</v>
      </c>
      <c r="G865" s="66">
        <f t="shared" si="21"/>
        <v>-9.556313993174061</v>
      </c>
    </row>
    <row r="866" spans="1:7" ht="14.25">
      <c r="A866" s="111" t="s">
        <v>1263</v>
      </c>
      <c r="B866" s="121"/>
      <c r="C866" s="120">
        <v>0</v>
      </c>
      <c r="D866" s="120">
        <v>0</v>
      </c>
      <c r="E866" s="120">
        <v>0</v>
      </c>
      <c r="F866" s="74">
        <f t="shared" si="20"/>
      </c>
      <c r="G866" s="66"/>
    </row>
    <row r="867" spans="1:7" ht="14.25">
      <c r="A867" s="111" t="s">
        <v>1264</v>
      </c>
      <c r="B867" s="121">
        <v>29</v>
      </c>
      <c r="C867" s="120">
        <v>34</v>
      </c>
      <c r="D867" s="120">
        <v>30</v>
      </c>
      <c r="E867" s="120">
        <v>30</v>
      </c>
      <c r="F867" s="74">
        <f t="shared" si="20"/>
        <v>100</v>
      </c>
      <c r="G867" s="66">
        <f t="shared" si="21"/>
        <v>3.4482758620689653</v>
      </c>
    </row>
    <row r="868" spans="1:7" ht="14.25">
      <c r="A868" s="111" t="s">
        <v>1265</v>
      </c>
      <c r="B868" s="121">
        <v>30</v>
      </c>
      <c r="C868" s="120">
        <v>26</v>
      </c>
      <c r="D868" s="120">
        <v>28</v>
      </c>
      <c r="E868" s="120">
        <v>28</v>
      </c>
      <c r="F868" s="74">
        <f t="shared" si="20"/>
        <v>100</v>
      </c>
      <c r="G868" s="66">
        <f t="shared" si="21"/>
        <v>-6.666666666666667</v>
      </c>
    </row>
    <row r="869" spans="1:7" ht="14.25">
      <c r="A869" s="111" t="s">
        <v>1266</v>
      </c>
      <c r="B869" s="121"/>
      <c r="C869" s="120">
        <v>0</v>
      </c>
      <c r="D869" s="120">
        <v>0</v>
      </c>
      <c r="E869" s="120">
        <v>0</v>
      </c>
      <c r="F869" s="74">
        <f t="shared" si="20"/>
      </c>
      <c r="G869" s="66"/>
    </row>
    <row r="870" spans="1:7" ht="14.25">
      <c r="A870" s="111" t="s">
        <v>1267</v>
      </c>
      <c r="B870" s="121">
        <v>26</v>
      </c>
      <c r="C870" s="120">
        <v>28</v>
      </c>
      <c r="D870" s="120">
        <v>27</v>
      </c>
      <c r="E870" s="120">
        <v>27</v>
      </c>
      <c r="F870" s="74">
        <f t="shared" si="20"/>
        <v>100</v>
      </c>
      <c r="G870" s="66">
        <f t="shared" si="21"/>
        <v>3.8461538461538463</v>
      </c>
    </row>
    <row r="871" spans="1:7" ht="14.25">
      <c r="A871" s="111" t="s">
        <v>1268</v>
      </c>
      <c r="B871" s="121"/>
      <c r="C871" s="120">
        <v>0</v>
      </c>
      <c r="D871" s="120">
        <v>0</v>
      </c>
      <c r="E871" s="120">
        <v>0</v>
      </c>
      <c r="F871" s="74">
        <f t="shared" si="20"/>
      </c>
      <c r="G871" s="66"/>
    </row>
    <row r="872" spans="1:7" ht="14.25">
      <c r="A872" s="111" t="s">
        <v>1269</v>
      </c>
      <c r="B872" s="121">
        <v>86</v>
      </c>
      <c r="C872" s="120">
        <v>175</v>
      </c>
      <c r="D872" s="120">
        <v>74</v>
      </c>
      <c r="E872" s="120">
        <v>74</v>
      </c>
      <c r="F872" s="74">
        <f t="shared" si="20"/>
        <v>100</v>
      </c>
      <c r="G872" s="66">
        <f t="shared" si="21"/>
        <v>-13.953488372093023</v>
      </c>
    </row>
    <row r="873" spans="1:7" ht="14.25">
      <c r="A873" s="116" t="s">
        <v>1270</v>
      </c>
      <c r="B873" s="120">
        <f>B874</f>
        <v>244</v>
      </c>
      <c r="C873" s="120">
        <f>C874</f>
        <v>213</v>
      </c>
      <c r="D873" s="120">
        <f>D874</f>
        <v>111</v>
      </c>
      <c r="E873" s="120">
        <f>E874</f>
        <v>111</v>
      </c>
      <c r="F873" s="74">
        <f t="shared" si="20"/>
        <v>100</v>
      </c>
      <c r="G873" s="66">
        <f t="shared" si="21"/>
        <v>-54.50819672131148</v>
      </c>
    </row>
    <row r="874" spans="1:7" ht="14.25">
      <c r="A874" s="111" t="s">
        <v>1271</v>
      </c>
      <c r="B874" s="120">
        <v>244</v>
      </c>
      <c r="C874" s="120">
        <v>213</v>
      </c>
      <c r="D874" s="120">
        <v>111</v>
      </c>
      <c r="E874" s="120">
        <v>111</v>
      </c>
      <c r="F874" s="74">
        <f t="shared" si="20"/>
        <v>100</v>
      </c>
      <c r="G874" s="66">
        <f t="shared" si="21"/>
        <v>-54.50819672131148</v>
      </c>
    </row>
    <row r="875" spans="1:7" ht="14.25">
      <c r="A875" s="116" t="s">
        <v>260</v>
      </c>
      <c r="B875" s="120">
        <f>SUM(B876:B877)</f>
        <v>4264</v>
      </c>
      <c r="C875" s="120">
        <f>SUM(C876:C877)</f>
        <v>0</v>
      </c>
      <c r="D875" s="120">
        <f>SUM(D876:D877)</f>
        <v>3916</v>
      </c>
      <c r="E875" s="120">
        <f>SUM(E876:E877)</f>
        <v>3916</v>
      </c>
      <c r="F875" s="74">
        <f t="shared" si="20"/>
        <v>100</v>
      </c>
      <c r="G875" s="66">
        <f t="shared" si="21"/>
        <v>-8.161350844277674</v>
      </c>
    </row>
    <row r="876" spans="1:7" ht="14.25">
      <c r="A876" s="111" t="s">
        <v>1272</v>
      </c>
      <c r="B876" s="120"/>
      <c r="C876" s="120"/>
      <c r="D876" s="120">
        <v>250</v>
      </c>
      <c r="E876" s="120">
        <v>250</v>
      </c>
      <c r="F876" s="74">
        <f t="shared" si="20"/>
        <v>100</v>
      </c>
      <c r="G876" s="66"/>
    </row>
    <row r="877" spans="1:7" ht="14.25">
      <c r="A877" s="111" t="s">
        <v>1273</v>
      </c>
      <c r="B877" s="120">
        <v>4264</v>
      </c>
      <c r="C877" s="120"/>
      <c r="D877" s="120">
        <v>3666</v>
      </c>
      <c r="E877" s="120">
        <v>3666</v>
      </c>
      <c r="F877" s="74">
        <f t="shared" si="20"/>
        <v>100</v>
      </c>
      <c r="G877" s="66">
        <f t="shared" si="21"/>
        <v>-14.02439024390244</v>
      </c>
    </row>
    <row r="878" spans="1:7" ht="14.25">
      <c r="A878" s="116" t="s">
        <v>1274</v>
      </c>
      <c r="B878" s="120">
        <f>B879</f>
        <v>1848</v>
      </c>
      <c r="C878" s="120">
        <f>C879</f>
        <v>1125</v>
      </c>
      <c r="D878" s="120">
        <f>D879</f>
        <v>1386</v>
      </c>
      <c r="E878" s="120">
        <f>E879</f>
        <v>1386</v>
      </c>
      <c r="F878" s="74">
        <f t="shared" si="20"/>
        <v>100</v>
      </c>
      <c r="G878" s="66">
        <f t="shared" si="21"/>
        <v>-25</v>
      </c>
    </row>
    <row r="879" spans="1:7" ht="14.25">
      <c r="A879" s="111" t="s">
        <v>1275</v>
      </c>
      <c r="B879" s="120">
        <v>1848</v>
      </c>
      <c r="C879" s="120">
        <v>1125</v>
      </c>
      <c r="D879" s="120">
        <v>1386</v>
      </c>
      <c r="E879" s="120">
        <v>1386</v>
      </c>
      <c r="F879" s="74">
        <f t="shared" si="20"/>
        <v>100</v>
      </c>
      <c r="G879" s="66">
        <f t="shared" si="21"/>
        <v>-25</v>
      </c>
    </row>
    <row r="880" spans="1:7" ht="14.25">
      <c r="A880" s="116" t="s">
        <v>1276</v>
      </c>
      <c r="B880" s="120">
        <f>B881</f>
        <v>0</v>
      </c>
      <c r="C880" s="120">
        <f>C881</f>
        <v>0</v>
      </c>
      <c r="D880" s="120">
        <f>D881</f>
        <v>0</v>
      </c>
      <c r="E880" s="120">
        <f>E881</f>
        <v>0</v>
      </c>
      <c r="F880" s="74">
        <f t="shared" si="20"/>
      </c>
      <c r="G880" s="66"/>
    </row>
    <row r="881" spans="1:7" ht="14.25">
      <c r="A881" s="111" t="s">
        <v>1277</v>
      </c>
      <c r="B881" s="120"/>
      <c r="C881" s="120"/>
      <c r="D881" s="120">
        <v>0</v>
      </c>
      <c r="E881" s="120">
        <v>0</v>
      </c>
      <c r="F881" s="74">
        <f t="shared" si="20"/>
      </c>
      <c r="G881" s="66"/>
    </row>
    <row r="882" spans="1:7" ht="14.25">
      <c r="A882" s="116" t="s">
        <v>1278</v>
      </c>
      <c r="B882" s="120">
        <f>B883</f>
        <v>836</v>
      </c>
      <c r="C882" s="120">
        <f>C883</f>
        <v>0</v>
      </c>
      <c r="D882" s="120">
        <f>D883</f>
        <v>18953</v>
      </c>
      <c r="E882" s="120">
        <f>E883</f>
        <v>18953</v>
      </c>
      <c r="F882" s="74">
        <f t="shared" si="20"/>
        <v>100</v>
      </c>
      <c r="G882" s="66">
        <f t="shared" si="21"/>
        <v>2167.105263157895</v>
      </c>
    </row>
    <row r="883" spans="1:7" ht="14.25">
      <c r="A883" s="111" t="s">
        <v>1279</v>
      </c>
      <c r="B883" s="120">
        <v>836</v>
      </c>
      <c r="C883" s="120"/>
      <c r="D883" s="120">
        <v>18953</v>
      </c>
      <c r="E883" s="120">
        <v>18953</v>
      </c>
      <c r="F883" s="74">
        <f t="shared" si="20"/>
        <v>100</v>
      </c>
      <c r="G883" s="66">
        <f t="shared" si="21"/>
        <v>2167.105263157895</v>
      </c>
    </row>
    <row r="884" spans="1:7" ht="14.25">
      <c r="A884" s="116" t="s">
        <v>261</v>
      </c>
      <c r="B884" s="120">
        <f>SUM(B885,B911,B939,B966,B977,B988,B994,B1001,B1008,B1012)</f>
        <v>48337</v>
      </c>
      <c r="C884" s="120">
        <f>SUM(C885,C911,C939,C966,C977,C988,C994,C1001,C1008,C1012)</f>
        <v>4943.86</v>
      </c>
      <c r="D884" s="120">
        <f>SUM(D885,D911,D939,D966,D977,D988,D994,D1001,D1008,D1012)</f>
        <v>50832</v>
      </c>
      <c r="E884" s="120">
        <f>SUM(E885,E911,E939,E966,E977,E988,E994,E1001,E1008,E1012)</f>
        <v>49983</v>
      </c>
      <c r="F884" s="74">
        <f t="shared" si="20"/>
        <v>98.32979225684608</v>
      </c>
      <c r="G884" s="66">
        <f t="shared" si="21"/>
        <v>3.405258911392929</v>
      </c>
    </row>
    <row r="885" spans="1:7" ht="14.25">
      <c r="A885" s="116" t="s">
        <v>262</v>
      </c>
      <c r="B885" s="120">
        <f>SUM(B886:B910)</f>
        <v>23407</v>
      </c>
      <c r="C885" s="120">
        <f>SUM(C886:C910)</f>
        <v>3002.6</v>
      </c>
      <c r="D885" s="120">
        <f>SUM(D886:D910)</f>
        <v>18672</v>
      </c>
      <c r="E885" s="120">
        <f>SUM(E886:E910)</f>
        <v>18208</v>
      </c>
      <c r="F885" s="74">
        <f t="shared" si="20"/>
        <v>97.51499571550985</v>
      </c>
      <c r="G885" s="66">
        <f t="shared" si="21"/>
        <v>-22.211304310676294</v>
      </c>
    </row>
    <row r="886" spans="1:7" ht="14.25">
      <c r="A886" s="111" t="s">
        <v>717</v>
      </c>
      <c r="B886" s="120">
        <v>1414</v>
      </c>
      <c r="C886" s="120">
        <v>934.78</v>
      </c>
      <c r="D886" s="120">
        <v>1347</v>
      </c>
      <c r="E886" s="120">
        <v>1347</v>
      </c>
      <c r="F886" s="74">
        <f t="shared" si="20"/>
        <v>100</v>
      </c>
      <c r="G886" s="66">
        <f t="shared" si="21"/>
        <v>-4.738330975954738</v>
      </c>
    </row>
    <row r="887" spans="1:7" ht="14.25">
      <c r="A887" s="111" t="s">
        <v>718</v>
      </c>
      <c r="B887" s="120">
        <v>225</v>
      </c>
      <c r="C887" s="120"/>
      <c r="D887" s="120">
        <v>202</v>
      </c>
      <c r="E887" s="120">
        <v>202</v>
      </c>
      <c r="F887" s="74">
        <f t="shared" si="20"/>
        <v>100</v>
      </c>
      <c r="G887" s="66">
        <f t="shared" si="21"/>
        <v>-10.222222222222223</v>
      </c>
    </row>
    <row r="888" spans="1:7" ht="14.25">
      <c r="A888" s="111" t="s">
        <v>719</v>
      </c>
      <c r="B888" s="120"/>
      <c r="C888" s="120"/>
      <c r="D888" s="120">
        <v>0</v>
      </c>
      <c r="E888" s="120">
        <v>0</v>
      </c>
      <c r="F888" s="74">
        <f t="shared" si="20"/>
      </c>
      <c r="G888" s="66"/>
    </row>
    <row r="889" spans="1:7" ht="14.25">
      <c r="A889" s="111" t="s">
        <v>726</v>
      </c>
      <c r="B889" s="120">
        <v>1957</v>
      </c>
      <c r="C889" s="120">
        <v>1017.72</v>
      </c>
      <c r="D889" s="120">
        <v>2158</v>
      </c>
      <c r="E889" s="120">
        <v>2158</v>
      </c>
      <c r="F889" s="74">
        <f t="shared" si="20"/>
        <v>100</v>
      </c>
      <c r="G889" s="66">
        <f t="shared" si="21"/>
        <v>10.27082268778743</v>
      </c>
    </row>
    <row r="890" spans="1:7" ht="14.25">
      <c r="A890" s="111" t="s">
        <v>1280</v>
      </c>
      <c r="B890" s="120"/>
      <c r="C890" s="120"/>
      <c r="D890" s="120">
        <v>0</v>
      </c>
      <c r="E890" s="120">
        <v>0</v>
      </c>
      <c r="F890" s="74">
        <f t="shared" si="20"/>
      </c>
      <c r="G890" s="66"/>
    </row>
    <row r="891" spans="1:7" ht="14.25">
      <c r="A891" s="111" t="s">
        <v>1281</v>
      </c>
      <c r="B891" s="120">
        <v>2504</v>
      </c>
      <c r="C891" s="120">
        <v>844</v>
      </c>
      <c r="D891" s="120">
        <v>2459</v>
      </c>
      <c r="E891" s="120">
        <v>2459</v>
      </c>
      <c r="F891" s="74">
        <f t="shared" si="20"/>
        <v>100</v>
      </c>
      <c r="G891" s="66">
        <f t="shared" si="21"/>
        <v>-1.7971246006389778</v>
      </c>
    </row>
    <row r="892" spans="1:7" ht="14.25">
      <c r="A892" s="111" t="s">
        <v>1282</v>
      </c>
      <c r="B892" s="120">
        <v>232</v>
      </c>
      <c r="C892" s="120">
        <v>24.5</v>
      </c>
      <c r="D892" s="120">
        <v>235</v>
      </c>
      <c r="E892" s="120">
        <v>235</v>
      </c>
      <c r="F892" s="74">
        <f t="shared" si="20"/>
        <v>100</v>
      </c>
      <c r="G892" s="66">
        <f t="shared" si="21"/>
        <v>1.293103448275862</v>
      </c>
    </row>
    <row r="893" spans="1:7" ht="14.25">
      <c r="A893" s="111" t="s">
        <v>1283</v>
      </c>
      <c r="B893" s="120">
        <v>27</v>
      </c>
      <c r="C893" s="120">
        <v>5</v>
      </c>
      <c r="D893" s="120">
        <v>38</v>
      </c>
      <c r="E893" s="120">
        <v>38</v>
      </c>
      <c r="F893" s="74">
        <f t="shared" si="20"/>
        <v>100</v>
      </c>
      <c r="G893" s="66">
        <f t="shared" si="21"/>
        <v>40.74074074074074</v>
      </c>
    </row>
    <row r="894" spans="1:7" ht="14.25">
      <c r="A894" s="111" t="s">
        <v>1284</v>
      </c>
      <c r="B894" s="120">
        <v>15</v>
      </c>
      <c r="C894" s="120">
        <v>13.1</v>
      </c>
      <c r="D894" s="120">
        <v>23</v>
      </c>
      <c r="E894" s="120">
        <v>23</v>
      </c>
      <c r="F894" s="74">
        <f t="shared" si="20"/>
        <v>100</v>
      </c>
      <c r="G894" s="66">
        <f t="shared" si="21"/>
        <v>53.333333333333336</v>
      </c>
    </row>
    <row r="895" spans="1:7" ht="14.25">
      <c r="A895" s="111" t="s">
        <v>1285</v>
      </c>
      <c r="B895" s="120">
        <v>1</v>
      </c>
      <c r="C895" s="120">
        <v>1</v>
      </c>
      <c r="D895" s="120">
        <v>1</v>
      </c>
      <c r="E895" s="120">
        <v>1</v>
      </c>
      <c r="F895" s="74">
        <f t="shared" si="20"/>
        <v>100</v>
      </c>
      <c r="G895" s="66">
        <f t="shared" si="21"/>
        <v>0</v>
      </c>
    </row>
    <row r="896" spans="1:7" ht="14.25">
      <c r="A896" s="111" t="s">
        <v>1286</v>
      </c>
      <c r="B896" s="120">
        <v>944</v>
      </c>
      <c r="C896" s="120">
        <v>2.5</v>
      </c>
      <c r="D896" s="120">
        <v>1577</v>
      </c>
      <c r="E896" s="120">
        <v>1577</v>
      </c>
      <c r="F896" s="74">
        <f t="shared" si="20"/>
        <v>100</v>
      </c>
      <c r="G896" s="66">
        <f t="shared" si="21"/>
        <v>67.05508474576271</v>
      </c>
    </row>
    <row r="897" spans="1:7" ht="14.25">
      <c r="A897" s="111" t="s">
        <v>1287</v>
      </c>
      <c r="B897" s="120"/>
      <c r="C897" s="120">
        <v>0</v>
      </c>
      <c r="D897" s="120">
        <v>0</v>
      </c>
      <c r="E897" s="120">
        <v>0</v>
      </c>
      <c r="F897" s="74">
        <f t="shared" si="20"/>
      </c>
      <c r="G897" s="66"/>
    </row>
    <row r="898" spans="1:7" ht="14.25">
      <c r="A898" s="111" t="s">
        <v>1288</v>
      </c>
      <c r="B898" s="120">
        <v>92</v>
      </c>
      <c r="C898" s="120">
        <v>0</v>
      </c>
      <c r="D898" s="120">
        <v>200</v>
      </c>
      <c r="E898" s="120">
        <v>200</v>
      </c>
      <c r="F898" s="74">
        <f t="shared" si="20"/>
        <v>100</v>
      </c>
      <c r="G898" s="66">
        <f t="shared" si="21"/>
        <v>117.3913043478261</v>
      </c>
    </row>
    <row r="899" spans="1:7" ht="14.25">
      <c r="A899" s="111" t="s">
        <v>1289</v>
      </c>
      <c r="B899" s="120"/>
      <c r="C899" s="120">
        <v>0</v>
      </c>
      <c r="D899" s="120">
        <v>0</v>
      </c>
      <c r="E899" s="120">
        <v>0</v>
      </c>
      <c r="F899" s="74">
        <f t="shared" si="20"/>
      </c>
      <c r="G899" s="66"/>
    </row>
    <row r="900" spans="1:7" ht="14.25">
      <c r="A900" s="111" t="s">
        <v>1290</v>
      </c>
      <c r="B900" s="120">
        <v>149</v>
      </c>
      <c r="C900" s="120">
        <v>1.5</v>
      </c>
      <c r="D900" s="120">
        <v>2</v>
      </c>
      <c r="E900" s="120">
        <v>2</v>
      </c>
      <c r="F900" s="74">
        <f t="shared" si="20"/>
        <v>100</v>
      </c>
      <c r="G900" s="66">
        <f t="shared" si="21"/>
        <v>-98.65771812080537</v>
      </c>
    </row>
    <row r="901" spans="1:7" ht="14.25">
      <c r="A901" s="111" t="s">
        <v>1291</v>
      </c>
      <c r="B901" s="120">
        <v>6765</v>
      </c>
      <c r="C901" s="120"/>
      <c r="D901" s="120">
        <v>4132</v>
      </c>
      <c r="E901" s="120">
        <v>4132</v>
      </c>
      <c r="F901" s="74">
        <f aca="true" t="shared" si="22" ref="F901:F964">IF(D901&lt;&gt;0,(E901/D901)*100,"")</f>
        <v>100</v>
      </c>
      <c r="G901" s="66">
        <f t="shared" si="21"/>
        <v>-38.92091648189209</v>
      </c>
    </row>
    <row r="902" spans="1:7" ht="14.25">
      <c r="A902" s="111" t="s">
        <v>1292</v>
      </c>
      <c r="B902" s="120">
        <v>1086</v>
      </c>
      <c r="C902" s="120">
        <v>0.5</v>
      </c>
      <c r="D902" s="120">
        <v>454</v>
      </c>
      <c r="E902" s="120">
        <v>454</v>
      </c>
      <c r="F902" s="74">
        <f t="shared" si="22"/>
        <v>100</v>
      </c>
      <c r="G902" s="66">
        <f t="shared" si="21"/>
        <v>-58.195211786372006</v>
      </c>
    </row>
    <row r="903" spans="1:7" ht="14.25">
      <c r="A903" s="111" t="s">
        <v>1293</v>
      </c>
      <c r="B903" s="120">
        <v>1</v>
      </c>
      <c r="C903" s="120">
        <v>1</v>
      </c>
      <c r="D903" s="120">
        <v>1</v>
      </c>
      <c r="E903" s="120">
        <v>1</v>
      </c>
      <c r="F903" s="74">
        <f t="shared" si="22"/>
        <v>100</v>
      </c>
      <c r="G903" s="66">
        <f t="shared" si="21"/>
        <v>0</v>
      </c>
    </row>
    <row r="904" spans="1:7" ht="14.25">
      <c r="A904" s="111" t="s">
        <v>1294</v>
      </c>
      <c r="B904" s="120">
        <v>892</v>
      </c>
      <c r="C904" s="120"/>
      <c r="D904" s="120">
        <v>91</v>
      </c>
      <c r="E904" s="120">
        <v>91</v>
      </c>
      <c r="F904" s="74">
        <f t="shared" si="22"/>
        <v>100</v>
      </c>
      <c r="G904" s="66">
        <f t="shared" si="21"/>
        <v>-89.79820627802691</v>
      </c>
    </row>
    <row r="905" spans="1:7" ht="14.25">
      <c r="A905" s="111" t="s">
        <v>1295</v>
      </c>
      <c r="B905" s="120"/>
      <c r="C905" s="120">
        <v>0</v>
      </c>
      <c r="D905" s="120">
        <v>0</v>
      </c>
      <c r="E905" s="120">
        <v>0</v>
      </c>
      <c r="F905" s="74">
        <f t="shared" si="22"/>
      </c>
      <c r="G905" s="66"/>
    </row>
    <row r="906" spans="1:7" ht="14.25">
      <c r="A906" s="111" t="s">
        <v>1296</v>
      </c>
      <c r="B906" s="120">
        <v>54</v>
      </c>
      <c r="C906" s="120">
        <v>0</v>
      </c>
      <c r="D906" s="120">
        <v>32</v>
      </c>
      <c r="E906" s="120">
        <v>32</v>
      </c>
      <c r="F906" s="74">
        <f t="shared" si="22"/>
        <v>100</v>
      </c>
      <c r="G906" s="66">
        <f>(E906-B906)/B906*100</f>
        <v>-40.74074074074074</v>
      </c>
    </row>
    <row r="907" spans="1:7" ht="14.25">
      <c r="A907" s="111" t="s">
        <v>1297</v>
      </c>
      <c r="B907" s="120">
        <v>1417</v>
      </c>
      <c r="C907" s="120"/>
      <c r="D907" s="120">
        <v>519</v>
      </c>
      <c r="E907" s="120">
        <v>519</v>
      </c>
      <c r="F907" s="74">
        <f t="shared" si="22"/>
        <v>100</v>
      </c>
      <c r="G907" s="66">
        <f>(E907-B907)/B907*100</f>
        <v>-63.37332392378264</v>
      </c>
    </row>
    <row r="908" spans="1:7" ht="14.25">
      <c r="A908" s="111" t="s">
        <v>1298</v>
      </c>
      <c r="B908" s="120">
        <v>108</v>
      </c>
      <c r="C908" s="120">
        <v>0</v>
      </c>
      <c r="D908" s="120">
        <v>125</v>
      </c>
      <c r="E908" s="120">
        <v>125</v>
      </c>
      <c r="F908" s="74">
        <f t="shared" si="22"/>
        <v>100</v>
      </c>
      <c r="G908" s="66">
        <f>(E908-B908)/B908*100</f>
        <v>15.74074074074074</v>
      </c>
    </row>
    <row r="909" spans="1:7" ht="14.25">
      <c r="A909" s="111" t="s">
        <v>1299</v>
      </c>
      <c r="B909" s="120"/>
      <c r="C909" s="120">
        <v>157</v>
      </c>
      <c r="D909" s="120">
        <v>0</v>
      </c>
      <c r="E909" s="120">
        <v>0</v>
      </c>
      <c r="F909" s="74">
        <f t="shared" si="22"/>
      </c>
      <c r="G909" s="66"/>
    </row>
    <row r="910" spans="1:7" ht="14.25">
      <c r="A910" s="111" t="s">
        <v>1300</v>
      </c>
      <c r="B910" s="120">
        <v>5524</v>
      </c>
      <c r="C910" s="120"/>
      <c r="D910" s="120">
        <f>4612+464</f>
        <v>5076</v>
      </c>
      <c r="E910" s="120">
        <v>4612</v>
      </c>
      <c r="F910" s="74">
        <f t="shared" si="22"/>
        <v>90.85894405043341</v>
      </c>
      <c r="G910" s="66">
        <f>(E910-B910)/B910*100</f>
        <v>-16.509775524981897</v>
      </c>
    </row>
    <row r="911" spans="1:7" ht="14.25">
      <c r="A911" s="116" t="s">
        <v>263</v>
      </c>
      <c r="B911" s="120">
        <f>SUM(B912:B938)</f>
        <v>3418</v>
      </c>
      <c r="C911" s="120">
        <f>SUM(C912:C938)</f>
        <v>763.56</v>
      </c>
      <c r="D911" s="120">
        <f>SUM(D912:D938)</f>
        <v>2453</v>
      </c>
      <c r="E911" s="120">
        <f>SUM(E912:E938)</f>
        <v>2453</v>
      </c>
      <c r="F911" s="74">
        <f t="shared" si="22"/>
        <v>100</v>
      </c>
      <c r="G911" s="66">
        <f>(E911-B911)/B911*100</f>
        <v>-28.232884727911063</v>
      </c>
    </row>
    <row r="912" spans="1:7" ht="14.25">
      <c r="A912" s="111" t="s">
        <v>717</v>
      </c>
      <c r="B912" s="120">
        <v>377</v>
      </c>
      <c r="C912" s="120">
        <v>191.35</v>
      </c>
      <c r="D912" s="120">
        <v>266</v>
      </c>
      <c r="E912" s="120">
        <v>266</v>
      </c>
      <c r="F912" s="74">
        <f t="shared" si="22"/>
        <v>100</v>
      </c>
      <c r="G912" s="66">
        <f>(E912-B912)/B912*100</f>
        <v>-29.44297082228117</v>
      </c>
    </row>
    <row r="913" spans="1:7" ht="14.25">
      <c r="A913" s="111" t="s">
        <v>718</v>
      </c>
      <c r="B913" s="120"/>
      <c r="C913" s="120"/>
      <c r="D913" s="120">
        <v>22</v>
      </c>
      <c r="E913" s="120">
        <v>22</v>
      </c>
      <c r="F913" s="74">
        <f t="shared" si="22"/>
        <v>100</v>
      </c>
      <c r="G913" s="66"/>
    </row>
    <row r="914" spans="1:7" ht="14.25">
      <c r="A914" s="111" t="s">
        <v>719</v>
      </c>
      <c r="B914" s="120"/>
      <c r="C914" s="120"/>
      <c r="D914" s="120">
        <v>0</v>
      </c>
      <c r="E914" s="120">
        <v>0</v>
      </c>
      <c r="F914" s="74">
        <f t="shared" si="22"/>
      </c>
      <c r="G914" s="66"/>
    </row>
    <row r="915" spans="1:7" ht="14.25">
      <c r="A915" s="111" t="s">
        <v>1301</v>
      </c>
      <c r="B915" s="120">
        <v>424</v>
      </c>
      <c r="C915" s="120">
        <v>505.21</v>
      </c>
      <c r="D915" s="120">
        <v>504</v>
      </c>
      <c r="E915" s="120">
        <v>504</v>
      </c>
      <c r="F915" s="74">
        <f t="shared" si="22"/>
        <v>100</v>
      </c>
      <c r="G915" s="66">
        <f>(E915-B915)/B915*100</f>
        <v>18.867924528301888</v>
      </c>
    </row>
    <row r="916" spans="1:7" ht="14.25">
      <c r="A916" s="111" t="s">
        <v>1302</v>
      </c>
      <c r="B916" s="120">
        <v>921</v>
      </c>
      <c r="C916" s="120"/>
      <c r="D916" s="120">
        <v>8</v>
      </c>
      <c r="E916" s="120">
        <v>8</v>
      </c>
      <c r="F916" s="74">
        <f t="shared" si="22"/>
        <v>100</v>
      </c>
      <c r="G916" s="66">
        <f>(E916-B916)/B916*100</f>
        <v>-99.1313789359392</v>
      </c>
    </row>
    <row r="917" spans="1:7" ht="14.25">
      <c r="A917" s="111" t="s">
        <v>1303</v>
      </c>
      <c r="B917" s="120"/>
      <c r="C917" s="120"/>
      <c r="D917" s="120">
        <v>0</v>
      </c>
      <c r="E917" s="120">
        <v>0</v>
      </c>
      <c r="F917" s="74">
        <f t="shared" si="22"/>
      </c>
      <c r="G917" s="66"/>
    </row>
    <row r="918" spans="1:7" ht="14.25">
      <c r="A918" s="111" t="s">
        <v>1304</v>
      </c>
      <c r="B918" s="120"/>
      <c r="C918" s="120"/>
      <c r="D918" s="120">
        <v>18</v>
      </c>
      <c r="E918" s="120">
        <v>18</v>
      </c>
      <c r="F918" s="74">
        <f t="shared" si="22"/>
        <v>100</v>
      </c>
      <c r="G918" s="66"/>
    </row>
    <row r="919" spans="1:7" ht="14.25">
      <c r="A919" s="111" t="s">
        <v>1305</v>
      </c>
      <c r="B919" s="120">
        <v>8</v>
      </c>
      <c r="C919" s="120">
        <v>5</v>
      </c>
      <c r="D919" s="120">
        <v>5</v>
      </c>
      <c r="E919" s="120">
        <v>5</v>
      </c>
      <c r="F919" s="74">
        <f t="shared" si="22"/>
        <v>100</v>
      </c>
      <c r="G919" s="66">
        <f>(E919-B919)/B919*100</f>
        <v>-37.5</v>
      </c>
    </row>
    <row r="920" spans="1:7" ht="14.25">
      <c r="A920" s="111" t="s">
        <v>1306</v>
      </c>
      <c r="B920" s="120">
        <v>1064</v>
      </c>
      <c r="C920" s="120"/>
      <c r="D920" s="120">
        <v>1069</v>
      </c>
      <c r="E920" s="120">
        <v>1069</v>
      </c>
      <c r="F920" s="74">
        <f t="shared" si="22"/>
        <v>100</v>
      </c>
      <c r="G920" s="66">
        <f>(E920-B920)/B920*100</f>
        <v>0.4699248120300752</v>
      </c>
    </row>
    <row r="921" spans="1:7" ht="14.25">
      <c r="A921" s="111" t="s">
        <v>1307</v>
      </c>
      <c r="B921" s="120"/>
      <c r="C921" s="120"/>
      <c r="D921" s="120">
        <v>0</v>
      </c>
      <c r="E921" s="120">
        <v>0</v>
      </c>
      <c r="F921" s="74">
        <f t="shared" si="22"/>
      </c>
      <c r="G921" s="66"/>
    </row>
    <row r="922" spans="1:7" ht="14.25">
      <c r="A922" s="111" t="s">
        <v>1308</v>
      </c>
      <c r="B922" s="120"/>
      <c r="C922" s="120"/>
      <c r="D922" s="120">
        <v>0</v>
      </c>
      <c r="E922" s="120">
        <v>0</v>
      </c>
      <c r="F922" s="74">
        <f t="shared" si="22"/>
      </c>
      <c r="G922" s="66"/>
    </row>
    <row r="923" spans="1:7" ht="14.25">
      <c r="A923" s="111" t="s">
        <v>1309</v>
      </c>
      <c r="B923" s="120"/>
      <c r="C923" s="120"/>
      <c r="D923" s="120">
        <v>0</v>
      </c>
      <c r="E923" s="120">
        <v>0</v>
      </c>
      <c r="F923" s="74">
        <f t="shared" si="22"/>
      </c>
      <c r="G923" s="66"/>
    </row>
    <row r="924" spans="1:7" ht="14.25">
      <c r="A924" s="111" t="s">
        <v>1310</v>
      </c>
      <c r="B924" s="120">
        <v>66</v>
      </c>
      <c r="C924" s="120">
        <v>5</v>
      </c>
      <c r="D924" s="120">
        <v>40</v>
      </c>
      <c r="E924" s="120">
        <v>40</v>
      </c>
      <c r="F924" s="74">
        <f t="shared" si="22"/>
        <v>100</v>
      </c>
      <c r="G924" s="66">
        <f>(E924-B924)/B924*100</f>
        <v>-39.39393939393939</v>
      </c>
    </row>
    <row r="925" spans="1:7" ht="14.25">
      <c r="A925" s="111" t="s">
        <v>1311</v>
      </c>
      <c r="B925" s="120"/>
      <c r="C925" s="120">
        <v>0</v>
      </c>
      <c r="D925" s="120">
        <v>0</v>
      </c>
      <c r="E925" s="120">
        <v>0</v>
      </c>
      <c r="F925" s="74">
        <f t="shared" si="22"/>
      </c>
      <c r="G925" s="66"/>
    </row>
    <row r="926" spans="1:7" ht="14.25">
      <c r="A926" s="111" t="s">
        <v>1312</v>
      </c>
      <c r="B926" s="120"/>
      <c r="C926" s="120">
        <v>0</v>
      </c>
      <c r="D926" s="120">
        <v>0</v>
      </c>
      <c r="E926" s="120">
        <v>0</v>
      </c>
      <c r="F926" s="74">
        <f t="shared" si="22"/>
      </c>
      <c r="G926" s="66"/>
    </row>
    <row r="927" spans="1:7" ht="14.25">
      <c r="A927" s="111" t="s">
        <v>1313</v>
      </c>
      <c r="B927" s="120"/>
      <c r="C927" s="120">
        <v>0</v>
      </c>
      <c r="D927" s="120">
        <v>0</v>
      </c>
      <c r="E927" s="120">
        <v>0</v>
      </c>
      <c r="F927" s="74">
        <f t="shared" si="22"/>
      </c>
      <c r="G927" s="66"/>
    </row>
    <row r="928" spans="1:7" ht="14.25">
      <c r="A928" s="111" t="s">
        <v>1314</v>
      </c>
      <c r="B928" s="120"/>
      <c r="C928" s="120">
        <v>0</v>
      </c>
      <c r="D928" s="120">
        <v>0</v>
      </c>
      <c r="E928" s="120">
        <v>0</v>
      </c>
      <c r="F928" s="74">
        <f t="shared" si="22"/>
      </c>
      <c r="G928" s="66"/>
    </row>
    <row r="929" spans="1:7" ht="14.25">
      <c r="A929" s="111" t="s">
        <v>1315</v>
      </c>
      <c r="B929" s="120"/>
      <c r="C929" s="120">
        <v>0</v>
      </c>
      <c r="D929" s="120">
        <v>0</v>
      </c>
      <c r="E929" s="120">
        <v>0</v>
      </c>
      <c r="F929" s="74">
        <f t="shared" si="22"/>
      </c>
      <c r="G929" s="66"/>
    </row>
    <row r="930" spans="1:7" ht="14.25">
      <c r="A930" s="111" t="s">
        <v>1316</v>
      </c>
      <c r="B930" s="120">
        <v>20</v>
      </c>
      <c r="C930" s="120">
        <v>0</v>
      </c>
      <c r="D930" s="120">
        <v>0</v>
      </c>
      <c r="E930" s="120">
        <v>0</v>
      </c>
      <c r="F930" s="74">
        <f t="shared" si="22"/>
      </c>
      <c r="G930" s="66">
        <f>(E930-B930)/B930*100</f>
        <v>-100</v>
      </c>
    </row>
    <row r="931" spans="1:7" ht="14.25">
      <c r="A931" s="111" t="s">
        <v>1317</v>
      </c>
      <c r="B931" s="120"/>
      <c r="C931" s="120">
        <v>0</v>
      </c>
      <c r="D931" s="120">
        <v>0</v>
      </c>
      <c r="E931" s="120">
        <v>0</v>
      </c>
      <c r="F931" s="74">
        <f t="shared" si="22"/>
      </c>
      <c r="G931" s="66"/>
    </row>
    <row r="932" spans="1:7" ht="14.25">
      <c r="A932" s="111" t="s">
        <v>1318</v>
      </c>
      <c r="B932" s="120"/>
      <c r="C932" s="120">
        <v>0</v>
      </c>
      <c r="D932" s="120">
        <v>0</v>
      </c>
      <c r="E932" s="120">
        <v>0</v>
      </c>
      <c r="F932" s="74">
        <f t="shared" si="22"/>
      </c>
      <c r="G932" s="66"/>
    </row>
    <row r="933" spans="1:7" ht="14.25">
      <c r="A933" s="111" t="s">
        <v>1319</v>
      </c>
      <c r="B933" s="120"/>
      <c r="C933" s="120">
        <v>0</v>
      </c>
      <c r="D933" s="120">
        <v>0</v>
      </c>
      <c r="E933" s="120">
        <v>0</v>
      </c>
      <c r="F933" s="74">
        <f t="shared" si="22"/>
      </c>
      <c r="G933" s="66"/>
    </row>
    <row r="934" spans="1:7" ht="14.25">
      <c r="A934" s="111" t="s">
        <v>1320</v>
      </c>
      <c r="B934" s="120"/>
      <c r="C934" s="120">
        <v>0</v>
      </c>
      <c r="D934" s="120">
        <v>0</v>
      </c>
      <c r="E934" s="120">
        <v>0</v>
      </c>
      <c r="F934" s="74">
        <f t="shared" si="22"/>
      </c>
      <c r="G934" s="66"/>
    </row>
    <row r="935" spans="1:7" ht="14.25">
      <c r="A935" s="111" t="s">
        <v>1321</v>
      </c>
      <c r="B935" s="120"/>
      <c r="C935" s="120">
        <v>0</v>
      </c>
      <c r="D935" s="120">
        <v>0</v>
      </c>
      <c r="E935" s="120">
        <v>0</v>
      </c>
      <c r="F935" s="74">
        <f t="shared" si="22"/>
      </c>
      <c r="G935" s="66"/>
    </row>
    <row r="936" spans="1:7" ht="14.25">
      <c r="A936" s="111" t="s">
        <v>1322</v>
      </c>
      <c r="B936" s="120"/>
      <c r="C936" s="120">
        <v>0</v>
      </c>
      <c r="D936" s="120">
        <v>0</v>
      </c>
      <c r="E936" s="120">
        <v>0</v>
      </c>
      <c r="F936" s="74">
        <f t="shared" si="22"/>
      </c>
      <c r="G936" s="66"/>
    </row>
    <row r="937" spans="1:7" ht="14.25">
      <c r="A937" s="111" t="s">
        <v>1323</v>
      </c>
      <c r="B937" s="120">
        <v>82</v>
      </c>
      <c r="C937" s="120">
        <v>0</v>
      </c>
      <c r="D937" s="120">
        <v>4</v>
      </c>
      <c r="E937" s="120">
        <v>4</v>
      </c>
      <c r="F937" s="74">
        <f t="shared" si="22"/>
        <v>100</v>
      </c>
      <c r="G937" s="66">
        <f>(E937-B937)/B937*100</f>
        <v>-95.1219512195122</v>
      </c>
    </row>
    <row r="938" spans="1:7" ht="14.25">
      <c r="A938" s="111" t="s">
        <v>1324</v>
      </c>
      <c r="B938" s="120">
        <v>456</v>
      </c>
      <c r="C938" s="120">
        <v>57</v>
      </c>
      <c r="D938" s="120">
        <v>517</v>
      </c>
      <c r="E938" s="120">
        <v>517</v>
      </c>
      <c r="F938" s="74">
        <f t="shared" si="22"/>
        <v>100</v>
      </c>
      <c r="G938" s="66">
        <f>(E938-B938)/B938*100</f>
        <v>13.37719298245614</v>
      </c>
    </row>
    <row r="939" spans="1:7" ht="14.25">
      <c r="A939" s="116" t="s">
        <v>264</v>
      </c>
      <c r="B939" s="120">
        <f>SUM(B940:B965)</f>
        <v>7864</v>
      </c>
      <c r="C939" s="120">
        <f>SUM(C940:C965)</f>
        <v>982.6999999999999</v>
      </c>
      <c r="D939" s="120">
        <f>SUM(D940:D965)</f>
        <v>11966</v>
      </c>
      <c r="E939" s="120">
        <f>SUM(E940:E965)</f>
        <v>11951</v>
      </c>
      <c r="F939" s="74">
        <f t="shared" si="22"/>
        <v>99.87464482700986</v>
      </c>
      <c r="G939" s="66">
        <f>(E939-B939)/B939*100</f>
        <v>51.97100712105799</v>
      </c>
    </row>
    <row r="940" spans="1:7" ht="14.25">
      <c r="A940" s="111" t="s">
        <v>717</v>
      </c>
      <c r="B940" s="121">
        <v>455</v>
      </c>
      <c r="C940" s="120">
        <v>326.34</v>
      </c>
      <c r="D940" s="120">
        <v>429</v>
      </c>
      <c r="E940" s="120">
        <v>429</v>
      </c>
      <c r="F940" s="74">
        <f t="shared" si="22"/>
        <v>100</v>
      </c>
      <c r="G940" s="66">
        <f>(E940-B940)/B940*100</f>
        <v>-5.714285714285714</v>
      </c>
    </row>
    <row r="941" spans="1:7" ht="14.25">
      <c r="A941" s="111" t="s">
        <v>718</v>
      </c>
      <c r="B941" s="121"/>
      <c r="C941" s="120">
        <v>0</v>
      </c>
      <c r="D941" s="120">
        <v>0</v>
      </c>
      <c r="E941" s="120">
        <v>0</v>
      </c>
      <c r="F941" s="74">
        <f t="shared" si="22"/>
      </c>
      <c r="G941" s="66"/>
    </row>
    <row r="942" spans="1:7" ht="14.25">
      <c r="A942" s="111" t="s">
        <v>719</v>
      </c>
      <c r="B942" s="121"/>
      <c r="C942" s="120">
        <v>0</v>
      </c>
      <c r="D942" s="120">
        <v>0</v>
      </c>
      <c r="E942" s="120">
        <v>0</v>
      </c>
      <c r="F942" s="74">
        <f t="shared" si="22"/>
      </c>
      <c r="G942" s="66"/>
    </row>
    <row r="943" spans="1:7" ht="14.25">
      <c r="A943" s="111" t="s">
        <v>1325</v>
      </c>
      <c r="B943" s="121">
        <v>1637</v>
      </c>
      <c r="C943" s="120">
        <v>0</v>
      </c>
      <c r="D943" s="120">
        <v>0</v>
      </c>
      <c r="E943" s="120">
        <v>0</v>
      </c>
      <c r="F943" s="74">
        <f t="shared" si="22"/>
      </c>
      <c r="G943" s="66">
        <f>(E943-B943)/B943*100</f>
        <v>-100</v>
      </c>
    </row>
    <row r="944" spans="1:7" ht="14.25">
      <c r="A944" s="111" t="s">
        <v>1326</v>
      </c>
      <c r="B944" s="121"/>
      <c r="C944" s="120">
        <v>0</v>
      </c>
      <c r="D944" s="120">
        <v>2191</v>
      </c>
      <c r="E944" s="120">
        <v>2191</v>
      </c>
      <c r="F944" s="74">
        <f t="shared" si="22"/>
        <v>100</v>
      </c>
      <c r="G944" s="66"/>
    </row>
    <row r="945" spans="1:7" ht="14.25">
      <c r="A945" s="111" t="s">
        <v>1327</v>
      </c>
      <c r="B945" s="121">
        <v>432</v>
      </c>
      <c r="C945" s="120">
        <v>395</v>
      </c>
      <c r="D945" s="120">
        <v>525</v>
      </c>
      <c r="E945" s="120">
        <v>525</v>
      </c>
      <c r="F945" s="74">
        <f t="shared" si="22"/>
        <v>100</v>
      </c>
      <c r="G945" s="66">
        <f>(E945-B945)/B945*100</f>
        <v>21.52777777777778</v>
      </c>
    </row>
    <row r="946" spans="1:7" ht="14.25">
      <c r="A946" s="111" t="s">
        <v>1328</v>
      </c>
      <c r="B946" s="121"/>
      <c r="C946" s="120">
        <v>0</v>
      </c>
      <c r="D946" s="120">
        <v>0</v>
      </c>
      <c r="E946" s="120">
        <v>0</v>
      </c>
      <c r="F946" s="74">
        <f t="shared" si="22"/>
      </c>
      <c r="G946" s="66"/>
    </row>
    <row r="947" spans="1:7" ht="14.25">
      <c r="A947" s="111" t="s">
        <v>1329</v>
      </c>
      <c r="B947" s="121"/>
      <c r="C947" s="120">
        <v>0</v>
      </c>
      <c r="D947" s="120">
        <v>13</v>
      </c>
      <c r="E947" s="120">
        <v>13</v>
      </c>
      <c r="F947" s="74">
        <f t="shared" si="22"/>
        <v>100</v>
      </c>
      <c r="G947" s="66"/>
    </row>
    <row r="948" spans="1:7" ht="14.25">
      <c r="A948" s="111" t="s">
        <v>1330</v>
      </c>
      <c r="B948" s="121">
        <v>2</v>
      </c>
      <c r="C948" s="120">
        <v>0</v>
      </c>
      <c r="D948" s="120">
        <v>120</v>
      </c>
      <c r="E948" s="120">
        <v>120</v>
      </c>
      <c r="F948" s="74">
        <f t="shared" si="22"/>
        <v>100</v>
      </c>
      <c r="G948" s="66">
        <f>(E948-B948)/B948*100</f>
        <v>5900</v>
      </c>
    </row>
    <row r="949" spans="1:7" ht="14.25">
      <c r="A949" s="111" t="s">
        <v>1331</v>
      </c>
      <c r="B949" s="121">
        <v>150</v>
      </c>
      <c r="C949" s="120">
        <v>151.36</v>
      </c>
      <c r="D949" s="120">
        <v>153</v>
      </c>
      <c r="E949" s="120">
        <v>153</v>
      </c>
      <c r="F949" s="74">
        <f t="shared" si="22"/>
        <v>100</v>
      </c>
      <c r="G949" s="66">
        <f>(E949-B949)/B949*100</f>
        <v>2</v>
      </c>
    </row>
    <row r="950" spans="1:7" ht="14.25">
      <c r="A950" s="111" t="s">
        <v>1332</v>
      </c>
      <c r="B950" s="121"/>
      <c r="C950" s="120">
        <v>0</v>
      </c>
      <c r="D950" s="120">
        <v>0</v>
      </c>
      <c r="E950" s="120">
        <v>0</v>
      </c>
      <c r="F950" s="74">
        <f t="shared" si="22"/>
      </c>
      <c r="G950" s="66"/>
    </row>
    <row r="951" spans="1:7" ht="14.25">
      <c r="A951" s="111" t="s">
        <v>1333</v>
      </c>
      <c r="B951" s="121"/>
      <c r="C951" s="120">
        <v>0</v>
      </c>
      <c r="D951" s="120">
        <v>0</v>
      </c>
      <c r="E951" s="120">
        <v>0</v>
      </c>
      <c r="F951" s="74">
        <f t="shared" si="22"/>
      </c>
      <c r="G951" s="66"/>
    </row>
    <row r="952" spans="1:7" ht="14.25">
      <c r="A952" s="111" t="s">
        <v>1334</v>
      </c>
      <c r="B952" s="121"/>
      <c r="C952" s="120">
        <v>0</v>
      </c>
      <c r="D952" s="120">
        <v>0</v>
      </c>
      <c r="E952" s="120">
        <v>0</v>
      </c>
      <c r="F952" s="74">
        <f t="shared" si="22"/>
      </c>
      <c r="G952" s="66"/>
    </row>
    <row r="953" spans="1:7" ht="14.25">
      <c r="A953" s="111" t="s">
        <v>1335</v>
      </c>
      <c r="B953" s="121">
        <v>348</v>
      </c>
      <c r="C953" s="120"/>
      <c r="D953" s="120">
        <v>290</v>
      </c>
      <c r="E953" s="120">
        <v>290</v>
      </c>
      <c r="F953" s="74">
        <f t="shared" si="22"/>
        <v>100</v>
      </c>
      <c r="G953" s="66">
        <f>(E953-B953)/B953*100</f>
        <v>-16.666666666666664</v>
      </c>
    </row>
    <row r="954" spans="1:7" ht="14.25">
      <c r="A954" s="111" t="s">
        <v>1336</v>
      </c>
      <c r="B954" s="121">
        <v>20</v>
      </c>
      <c r="C954" s="120">
        <v>0</v>
      </c>
      <c r="D954" s="120">
        <v>0</v>
      </c>
      <c r="E954" s="120">
        <v>0</v>
      </c>
      <c r="F954" s="74">
        <f t="shared" si="22"/>
      </c>
      <c r="G954" s="66">
        <f>(E954-B954)/B954*100</f>
        <v>-100</v>
      </c>
    </row>
    <row r="955" spans="1:7" ht="14.25">
      <c r="A955" s="111" t="s">
        <v>1337</v>
      </c>
      <c r="B955" s="121">
        <v>680</v>
      </c>
      <c r="C955" s="120"/>
      <c r="D955" s="120">
        <v>5638</v>
      </c>
      <c r="E955" s="120">
        <v>5638</v>
      </c>
      <c r="F955" s="74">
        <f t="shared" si="22"/>
        <v>100</v>
      </c>
      <c r="G955" s="66">
        <f>(E955-B955)/B955*100</f>
        <v>729.1176470588235</v>
      </c>
    </row>
    <row r="956" spans="1:7" ht="14.25">
      <c r="A956" s="111" t="s">
        <v>1338</v>
      </c>
      <c r="B956" s="121">
        <v>93</v>
      </c>
      <c r="C956" s="120">
        <v>92</v>
      </c>
      <c r="D956" s="120">
        <v>93</v>
      </c>
      <c r="E956" s="120">
        <v>93</v>
      </c>
      <c r="F956" s="74">
        <f t="shared" si="22"/>
        <v>100</v>
      </c>
      <c r="G956" s="66">
        <f>(E956-B956)/B956*100</f>
        <v>0</v>
      </c>
    </row>
    <row r="957" spans="1:7" ht="14.25">
      <c r="A957" s="111" t="s">
        <v>1339</v>
      </c>
      <c r="B957" s="121"/>
      <c r="C957" s="120"/>
      <c r="D957" s="120">
        <v>0</v>
      </c>
      <c r="E957" s="120">
        <v>0</v>
      </c>
      <c r="F957" s="74">
        <f t="shared" si="22"/>
      </c>
      <c r="G957" s="66"/>
    </row>
    <row r="958" spans="1:7" ht="14.25">
      <c r="A958" s="111" t="s">
        <v>1340</v>
      </c>
      <c r="B958" s="121">
        <v>185</v>
      </c>
      <c r="C958" s="120">
        <v>0</v>
      </c>
      <c r="D958" s="120">
        <v>0</v>
      </c>
      <c r="E958" s="120">
        <v>0</v>
      </c>
      <c r="F958" s="74">
        <f t="shared" si="22"/>
      </c>
      <c r="G958" s="66">
        <f>(E958-B958)/B958*100</f>
        <v>-100</v>
      </c>
    </row>
    <row r="959" spans="1:7" ht="14.25">
      <c r="A959" s="111" t="s">
        <v>1341</v>
      </c>
      <c r="B959" s="121">
        <v>1</v>
      </c>
      <c r="C959" s="120">
        <v>0</v>
      </c>
      <c r="D959" s="120">
        <v>0</v>
      </c>
      <c r="E959" s="120">
        <v>0</v>
      </c>
      <c r="F959" s="74">
        <f t="shared" si="22"/>
      </c>
      <c r="G959" s="66">
        <f>(E959-B959)/B959*100</f>
        <v>-100</v>
      </c>
    </row>
    <row r="960" spans="1:7" ht="14.25">
      <c r="A960" s="111" t="s">
        <v>1342</v>
      </c>
      <c r="B960" s="121">
        <v>537</v>
      </c>
      <c r="C960" s="120">
        <v>0</v>
      </c>
      <c r="D960" s="120">
        <v>0</v>
      </c>
      <c r="E960" s="120">
        <v>0</v>
      </c>
      <c r="F960" s="74">
        <f t="shared" si="22"/>
      </c>
      <c r="G960" s="66">
        <f>(E960-B960)/B960*100</f>
        <v>-100</v>
      </c>
    </row>
    <row r="961" spans="1:7" ht="14.25">
      <c r="A961" s="111" t="s">
        <v>1343</v>
      </c>
      <c r="B961" s="121"/>
      <c r="C961" s="120">
        <v>0</v>
      </c>
      <c r="D961" s="120">
        <v>0</v>
      </c>
      <c r="E961" s="120">
        <v>0</v>
      </c>
      <c r="F961" s="74">
        <f t="shared" si="22"/>
      </c>
      <c r="G961" s="66"/>
    </row>
    <row r="962" spans="1:7" ht="14.25">
      <c r="A962" s="111" t="s">
        <v>1317</v>
      </c>
      <c r="B962" s="121"/>
      <c r="C962" s="120">
        <v>0</v>
      </c>
      <c r="D962" s="120">
        <v>0</v>
      </c>
      <c r="E962" s="120">
        <v>0</v>
      </c>
      <c r="F962" s="74">
        <f t="shared" si="22"/>
      </c>
      <c r="G962" s="66"/>
    </row>
    <row r="963" spans="1:7" ht="14.25">
      <c r="A963" s="111" t="s">
        <v>1344</v>
      </c>
      <c r="B963" s="121">
        <v>8</v>
      </c>
      <c r="C963" s="120">
        <v>0</v>
      </c>
      <c r="D963" s="120">
        <f>90+15</f>
        <v>105</v>
      </c>
      <c r="E963" s="120">
        <v>90</v>
      </c>
      <c r="F963" s="74">
        <f t="shared" si="22"/>
        <v>85.71428571428571</v>
      </c>
      <c r="G963" s="66">
        <f>(E963-B963)/B963*100</f>
        <v>1025</v>
      </c>
    </row>
    <row r="964" spans="1:7" ht="14.25">
      <c r="A964" s="111" t="s">
        <v>1345</v>
      </c>
      <c r="B964" s="121">
        <v>270</v>
      </c>
      <c r="C964" s="120">
        <v>15</v>
      </c>
      <c r="D964" s="120">
        <v>936</v>
      </c>
      <c r="E964" s="120">
        <v>936</v>
      </c>
      <c r="F964" s="74">
        <f t="shared" si="22"/>
        <v>100</v>
      </c>
      <c r="G964" s="66">
        <f>(E964-B964)/B964*100</f>
        <v>246.66666666666669</v>
      </c>
    </row>
    <row r="965" spans="1:7" ht="14.25">
      <c r="A965" s="111" t="s">
        <v>1346</v>
      </c>
      <c r="B965" s="121">
        <v>3046</v>
      </c>
      <c r="C965" s="120">
        <v>3</v>
      </c>
      <c r="D965" s="120">
        <v>1473</v>
      </c>
      <c r="E965" s="120">
        <v>1473</v>
      </c>
      <c r="F965" s="74">
        <f aca="true" t="shared" si="23" ref="F965:F1028">IF(D965&lt;&gt;0,(E965/D965)*100,"")</f>
        <v>100</v>
      </c>
      <c r="G965" s="66">
        <f>(E965-B965)/B965*100</f>
        <v>-51.641497045305314</v>
      </c>
    </row>
    <row r="966" spans="1:7" ht="14.25">
      <c r="A966" s="116" t="s">
        <v>265</v>
      </c>
      <c r="B966" s="120">
        <f>SUM(B967:B976)</f>
        <v>0</v>
      </c>
      <c r="C966" s="120">
        <v>57</v>
      </c>
      <c r="D966" s="120">
        <f>SUM(D967:D976)</f>
        <v>0</v>
      </c>
      <c r="E966" s="120">
        <f>SUM(E967:E976)</f>
        <v>0</v>
      </c>
      <c r="F966" s="74">
        <f t="shared" si="23"/>
      </c>
      <c r="G966" s="66"/>
    </row>
    <row r="967" spans="1:7" ht="14.25">
      <c r="A967" s="111" t="s">
        <v>717</v>
      </c>
      <c r="B967" s="120"/>
      <c r="C967" s="120"/>
      <c r="D967" s="120"/>
      <c r="E967" s="120">
        <v>0</v>
      </c>
      <c r="F967" s="74">
        <f t="shared" si="23"/>
      </c>
      <c r="G967" s="66"/>
    </row>
    <row r="968" spans="1:7" ht="14.25">
      <c r="A968" s="111" t="s">
        <v>718</v>
      </c>
      <c r="B968" s="120"/>
      <c r="C968" s="120"/>
      <c r="D968" s="120"/>
      <c r="E968" s="120">
        <v>0</v>
      </c>
      <c r="F968" s="74">
        <f t="shared" si="23"/>
      </c>
      <c r="G968" s="66"/>
    </row>
    <row r="969" spans="1:7" ht="14.25">
      <c r="A969" s="111" t="s">
        <v>719</v>
      </c>
      <c r="B969" s="120"/>
      <c r="C969" s="120"/>
      <c r="D969" s="120"/>
      <c r="E969" s="120">
        <v>0</v>
      </c>
      <c r="F969" s="74">
        <f t="shared" si="23"/>
      </c>
      <c r="G969" s="66"/>
    </row>
    <row r="970" spans="1:7" ht="14.25">
      <c r="A970" s="111" t="s">
        <v>1347</v>
      </c>
      <c r="B970" s="120"/>
      <c r="C970" s="120"/>
      <c r="D970" s="120"/>
      <c r="E970" s="120">
        <v>0</v>
      </c>
      <c r="F970" s="74">
        <f t="shared" si="23"/>
      </c>
      <c r="G970" s="66"/>
    </row>
    <row r="971" spans="1:7" ht="14.25">
      <c r="A971" s="111" t="s">
        <v>1348</v>
      </c>
      <c r="B971" s="120"/>
      <c r="C971" s="120"/>
      <c r="D971" s="120"/>
      <c r="E971" s="120">
        <v>0</v>
      </c>
      <c r="F971" s="74">
        <f t="shared" si="23"/>
      </c>
      <c r="G971" s="66"/>
    </row>
    <row r="972" spans="1:7" ht="14.25">
      <c r="A972" s="111" t="s">
        <v>1349</v>
      </c>
      <c r="B972" s="120"/>
      <c r="C972" s="120"/>
      <c r="D972" s="120"/>
      <c r="E972" s="120">
        <v>0</v>
      </c>
      <c r="F972" s="74">
        <f t="shared" si="23"/>
      </c>
      <c r="G972" s="66"/>
    </row>
    <row r="973" spans="1:7" ht="14.25">
      <c r="A973" s="111" t="s">
        <v>1350</v>
      </c>
      <c r="B973" s="120"/>
      <c r="C973" s="120"/>
      <c r="D973" s="120"/>
      <c r="E973" s="120">
        <v>0</v>
      </c>
      <c r="F973" s="74">
        <f t="shared" si="23"/>
      </c>
      <c r="G973" s="66"/>
    </row>
    <row r="974" spans="1:7" ht="14.25">
      <c r="A974" s="111" t="s">
        <v>1351</v>
      </c>
      <c r="B974" s="120"/>
      <c r="C974" s="120"/>
      <c r="D974" s="120"/>
      <c r="E974" s="120">
        <v>0</v>
      </c>
      <c r="F974" s="74">
        <f t="shared" si="23"/>
      </c>
      <c r="G974" s="66"/>
    </row>
    <row r="975" spans="1:7" ht="14.25">
      <c r="A975" s="111" t="s">
        <v>1352</v>
      </c>
      <c r="B975" s="120"/>
      <c r="C975" s="120"/>
      <c r="D975" s="120"/>
      <c r="E975" s="120">
        <v>0</v>
      </c>
      <c r="F975" s="74">
        <f t="shared" si="23"/>
      </c>
      <c r="G975" s="66"/>
    </row>
    <row r="976" spans="1:7" ht="14.25">
      <c r="A976" s="111" t="s">
        <v>1353</v>
      </c>
      <c r="B976" s="120"/>
      <c r="C976" s="120"/>
      <c r="D976" s="120"/>
      <c r="E976" s="120">
        <v>0</v>
      </c>
      <c r="F976" s="74">
        <f t="shared" si="23"/>
      </c>
      <c r="G976" s="66"/>
    </row>
    <row r="977" spans="1:7" ht="14.25">
      <c r="A977" s="116" t="s">
        <v>266</v>
      </c>
      <c r="B977" s="120">
        <f>SUM(B978:B987)</f>
        <v>7135</v>
      </c>
      <c r="C977" s="120">
        <f>SUM(C978:C987)</f>
        <v>134</v>
      </c>
      <c r="D977" s="120">
        <f>SUM(D978:D987)</f>
        <v>9836</v>
      </c>
      <c r="E977" s="120">
        <f>SUM(E978:E987)</f>
        <v>9836</v>
      </c>
      <c r="F977" s="74">
        <f t="shared" si="23"/>
        <v>100</v>
      </c>
      <c r="G977" s="66">
        <f>(E977-B977)/B977*100</f>
        <v>37.85564120532586</v>
      </c>
    </row>
    <row r="978" spans="1:7" ht="14.25">
      <c r="A978" s="111" t="s">
        <v>717</v>
      </c>
      <c r="B978" s="121">
        <v>132</v>
      </c>
      <c r="C978" s="120">
        <v>96</v>
      </c>
      <c r="D978" s="120">
        <v>117</v>
      </c>
      <c r="E978" s="120">
        <v>117</v>
      </c>
      <c r="F978" s="74">
        <f t="shared" si="23"/>
        <v>100</v>
      </c>
      <c r="G978" s="66">
        <f>(E978-B978)/B978*100</f>
        <v>-11.363636363636363</v>
      </c>
    </row>
    <row r="979" spans="1:7" ht="14.25">
      <c r="A979" s="111" t="s">
        <v>718</v>
      </c>
      <c r="B979" s="121">
        <v>35</v>
      </c>
      <c r="C979" s="120">
        <v>13</v>
      </c>
      <c r="D979" s="120">
        <v>11</v>
      </c>
      <c r="E979" s="120">
        <v>11</v>
      </c>
      <c r="F979" s="74">
        <f t="shared" si="23"/>
        <v>100</v>
      </c>
      <c r="G979" s="66">
        <f>(E979-B979)/B979*100</f>
        <v>-68.57142857142857</v>
      </c>
    </row>
    <row r="980" spans="1:7" ht="14.25">
      <c r="A980" s="111" t="s">
        <v>719</v>
      </c>
      <c r="B980" s="121"/>
      <c r="C980" s="120">
        <v>0</v>
      </c>
      <c r="D980" s="120">
        <v>0</v>
      </c>
      <c r="E980" s="120">
        <v>0</v>
      </c>
      <c r="F980" s="74">
        <f t="shared" si="23"/>
      </c>
      <c r="G980" s="66"/>
    </row>
    <row r="981" spans="1:7" ht="14.25">
      <c r="A981" s="111" t="s">
        <v>1354</v>
      </c>
      <c r="B981" s="121">
        <v>2940</v>
      </c>
      <c r="C981" s="120">
        <v>0</v>
      </c>
      <c r="D981" s="120">
        <v>921</v>
      </c>
      <c r="E981" s="120">
        <v>921</v>
      </c>
      <c r="F981" s="74">
        <f t="shared" si="23"/>
        <v>100</v>
      </c>
      <c r="G981" s="66">
        <f>(E981-B981)/B981*100</f>
        <v>-68.6734693877551</v>
      </c>
    </row>
    <row r="982" spans="1:7" ht="14.25">
      <c r="A982" s="111" t="s">
        <v>1355</v>
      </c>
      <c r="B982" s="121">
        <v>1681</v>
      </c>
      <c r="C982" s="120">
        <v>0</v>
      </c>
      <c r="D982" s="120">
        <v>1005</v>
      </c>
      <c r="E982" s="120">
        <v>1005</v>
      </c>
      <c r="F982" s="74">
        <f t="shared" si="23"/>
        <v>100</v>
      </c>
      <c r="G982" s="66">
        <f>(E982-B982)/B982*100</f>
        <v>-40.214158239143366</v>
      </c>
    </row>
    <row r="983" spans="1:7" ht="14.25">
      <c r="A983" s="111" t="s">
        <v>1356</v>
      </c>
      <c r="B983" s="121"/>
      <c r="C983" s="120">
        <v>0</v>
      </c>
      <c r="D983" s="120">
        <v>33</v>
      </c>
      <c r="E983" s="120">
        <v>33</v>
      </c>
      <c r="F983" s="74">
        <f t="shared" si="23"/>
        <v>100</v>
      </c>
      <c r="G983" s="66"/>
    </row>
    <row r="984" spans="1:7" ht="14.25">
      <c r="A984" s="111" t="s">
        <v>1357</v>
      </c>
      <c r="B984" s="121">
        <v>221</v>
      </c>
      <c r="C984" s="120">
        <v>0</v>
      </c>
      <c r="D984" s="120">
        <v>0</v>
      </c>
      <c r="E984" s="120">
        <v>0</v>
      </c>
      <c r="F984" s="74">
        <f t="shared" si="23"/>
      </c>
      <c r="G984" s="66">
        <f>(E984-B984)/B984*100</f>
        <v>-100</v>
      </c>
    </row>
    <row r="985" spans="1:7" ht="14.25">
      <c r="A985" s="111" t="s">
        <v>1358</v>
      </c>
      <c r="B985" s="121"/>
      <c r="C985" s="120">
        <v>0</v>
      </c>
      <c r="D985" s="120">
        <v>0</v>
      </c>
      <c r="E985" s="120">
        <v>0</v>
      </c>
      <c r="F985" s="74">
        <f t="shared" si="23"/>
      </c>
      <c r="G985" s="66"/>
    </row>
    <row r="986" spans="1:7" ht="14.25">
      <c r="A986" s="111" t="s">
        <v>1359</v>
      </c>
      <c r="B986" s="121">
        <v>1</v>
      </c>
      <c r="C986" s="120">
        <v>25</v>
      </c>
      <c r="D986" s="120">
        <v>73</v>
      </c>
      <c r="E986" s="120">
        <v>73</v>
      </c>
      <c r="F986" s="74">
        <f t="shared" si="23"/>
        <v>100</v>
      </c>
      <c r="G986" s="66">
        <f>(E986-B986)/B986*100</f>
        <v>7200</v>
      </c>
    </row>
    <row r="987" spans="1:7" ht="14.25">
      <c r="A987" s="111" t="s">
        <v>1360</v>
      </c>
      <c r="B987" s="121">
        <v>2125</v>
      </c>
      <c r="C987" s="120"/>
      <c r="D987" s="120">
        <v>7676</v>
      </c>
      <c r="E987" s="120">
        <v>7676</v>
      </c>
      <c r="F987" s="74">
        <f t="shared" si="23"/>
        <v>100</v>
      </c>
      <c r="G987" s="66">
        <f>(E987-B987)/B987*100</f>
        <v>261.22352941176473</v>
      </c>
    </row>
    <row r="988" spans="1:7" ht="14.25">
      <c r="A988" s="116" t="s">
        <v>267</v>
      </c>
      <c r="B988" s="120">
        <f>SUM(B989:B993)</f>
        <v>1360</v>
      </c>
      <c r="C988" s="120">
        <f>SUM(C989:C993)</f>
        <v>0</v>
      </c>
      <c r="D988" s="120">
        <f>SUM(D989:D993)</f>
        <v>1700</v>
      </c>
      <c r="E988" s="120">
        <f>SUM(E989:E993)</f>
        <v>1700</v>
      </c>
      <c r="F988" s="74">
        <f t="shared" si="23"/>
        <v>100</v>
      </c>
      <c r="G988" s="66">
        <f>(E988-B988)/B988*100</f>
        <v>25</v>
      </c>
    </row>
    <row r="989" spans="1:7" ht="14.25">
      <c r="A989" s="111" t="s">
        <v>990</v>
      </c>
      <c r="B989" s="121">
        <v>10</v>
      </c>
      <c r="C989" s="120"/>
      <c r="D989" s="120">
        <v>0</v>
      </c>
      <c r="E989" s="120">
        <v>0</v>
      </c>
      <c r="F989" s="74">
        <f t="shared" si="23"/>
      </c>
      <c r="G989" s="66">
        <f>(E989-B989)/B989*100</f>
        <v>-100</v>
      </c>
    </row>
    <row r="990" spans="1:7" ht="14.25">
      <c r="A990" s="111" t="s">
        <v>1361</v>
      </c>
      <c r="B990" s="121">
        <v>1350</v>
      </c>
      <c r="C990" s="120"/>
      <c r="D990" s="120">
        <v>1275</v>
      </c>
      <c r="E990" s="120">
        <v>1275</v>
      </c>
      <c r="F990" s="74">
        <f t="shared" si="23"/>
        <v>100</v>
      </c>
      <c r="G990" s="66">
        <f>(E990-B990)/B990*100</f>
        <v>-5.555555555555555</v>
      </c>
    </row>
    <row r="991" spans="1:7" ht="14.25">
      <c r="A991" s="111" t="s">
        <v>1362</v>
      </c>
      <c r="B991" s="121"/>
      <c r="C991" s="120"/>
      <c r="D991" s="120">
        <v>225</v>
      </c>
      <c r="E991" s="120">
        <v>225</v>
      </c>
      <c r="F991" s="74">
        <f t="shared" si="23"/>
        <v>100</v>
      </c>
      <c r="G991" s="66"/>
    </row>
    <row r="992" spans="1:7" ht="14.25">
      <c r="A992" s="111" t="s">
        <v>1363</v>
      </c>
      <c r="B992" s="121"/>
      <c r="C992" s="120"/>
      <c r="D992" s="120">
        <v>200</v>
      </c>
      <c r="E992" s="120">
        <v>200</v>
      </c>
      <c r="F992" s="74">
        <f t="shared" si="23"/>
        <v>100</v>
      </c>
      <c r="G992" s="66"/>
    </row>
    <row r="993" spans="1:7" ht="14.25">
      <c r="A993" s="111" t="s">
        <v>1364</v>
      </c>
      <c r="B993" s="121"/>
      <c r="C993" s="120"/>
      <c r="D993" s="120">
        <v>0</v>
      </c>
      <c r="E993" s="120">
        <v>0</v>
      </c>
      <c r="F993" s="74">
        <f t="shared" si="23"/>
      </c>
      <c r="G993" s="66"/>
    </row>
    <row r="994" spans="1:7" ht="14.25">
      <c r="A994" s="116" t="s">
        <v>268</v>
      </c>
      <c r="B994" s="120">
        <f>SUM(B995:B1000)</f>
        <v>4003</v>
      </c>
      <c r="C994" s="120">
        <f>SUM(C995:C1000)</f>
        <v>0</v>
      </c>
      <c r="D994" s="120">
        <f>SUM(D995:D1000)</f>
        <v>4113</v>
      </c>
      <c r="E994" s="120">
        <f>SUM(E995:E1000)</f>
        <v>4113</v>
      </c>
      <c r="F994" s="74">
        <f t="shared" si="23"/>
        <v>100</v>
      </c>
      <c r="G994" s="66">
        <f>(E994-B994)/B994*100</f>
        <v>2.747939045715713</v>
      </c>
    </row>
    <row r="995" spans="1:7" ht="14.25">
      <c r="A995" s="111" t="s">
        <v>1365</v>
      </c>
      <c r="B995" s="121">
        <v>3204</v>
      </c>
      <c r="C995" s="120"/>
      <c r="D995" s="120">
        <v>3213</v>
      </c>
      <c r="E995" s="120">
        <v>3213</v>
      </c>
      <c r="F995" s="74">
        <f t="shared" si="23"/>
        <v>100</v>
      </c>
      <c r="G995" s="66">
        <f>(E995-B995)/B995*100</f>
        <v>0.2808988764044944</v>
      </c>
    </row>
    <row r="996" spans="1:7" ht="14.25">
      <c r="A996" s="111" t="s">
        <v>1366</v>
      </c>
      <c r="B996" s="121"/>
      <c r="C996" s="120"/>
      <c r="D996" s="120">
        <v>0</v>
      </c>
      <c r="E996" s="120">
        <v>0</v>
      </c>
      <c r="F996" s="74">
        <f t="shared" si="23"/>
      </c>
      <c r="G996" s="66"/>
    </row>
    <row r="997" spans="1:7" ht="14.25">
      <c r="A997" s="111" t="s">
        <v>1367</v>
      </c>
      <c r="B997" s="121"/>
      <c r="C997" s="120"/>
      <c r="D997" s="120">
        <v>0</v>
      </c>
      <c r="E997" s="120">
        <v>0</v>
      </c>
      <c r="F997" s="74">
        <f t="shared" si="23"/>
      </c>
      <c r="G997" s="66"/>
    </row>
    <row r="998" spans="1:7" ht="14.25">
      <c r="A998" s="111" t="s">
        <v>1368</v>
      </c>
      <c r="B998" s="121">
        <v>750</v>
      </c>
      <c r="C998" s="120"/>
      <c r="D998" s="120">
        <v>800</v>
      </c>
      <c r="E998" s="120">
        <v>800</v>
      </c>
      <c r="F998" s="74">
        <f t="shared" si="23"/>
        <v>100</v>
      </c>
      <c r="G998" s="66">
        <f>(E998-B998)/B998*100</f>
        <v>6.666666666666667</v>
      </c>
    </row>
    <row r="999" spans="1:7" ht="14.25">
      <c r="A999" s="111" t="s">
        <v>1369</v>
      </c>
      <c r="B999" s="121">
        <v>49</v>
      </c>
      <c r="C999" s="120"/>
      <c r="D999" s="120">
        <v>100</v>
      </c>
      <c r="E999" s="120">
        <v>100</v>
      </c>
      <c r="F999" s="74">
        <f t="shared" si="23"/>
        <v>100</v>
      </c>
      <c r="G999" s="66">
        <f>(E999-B999)/B999*100</f>
        <v>104.08163265306123</v>
      </c>
    </row>
    <row r="1000" spans="1:7" ht="14.25">
      <c r="A1000" s="111" t="s">
        <v>1370</v>
      </c>
      <c r="B1000" s="121"/>
      <c r="C1000" s="120"/>
      <c r="D1000" s="120">
        <v>0</v>
      </c>
      <c r="E1000" s="120">
        <v>0</v>
      </c>
      <c r="F1000" s="74">
        <f t="shared" si="23"/>
      </c>
      <c r="G1000" s="66"/>
    </row>
    <row r="1001" spans="1:7" ht="14.25">
      <c r="A1001" s="116" t="s">
        <v>269</v>
      </c>
      <c r="B1001" s="120">
        <f>SUM(B1002:B1007)</f>
        <v>1150</v>
      </c>
      <c r="C1001" s="120">
        <f>SUM(C1002:C1007)</f>
        <v>0</v>
      </c>
      <c r="D1001" s="120">
        <f>SUM(D1002:D1007)</f>
        <v>2021</v>
      </c>
      <c r="E1001" s="120">
        <f>SUM(E1002:E1007)</f>
        <v>1651</v>
      </c>
      <c r="F1001" s="74">
        <f t="shared" si="23"/>
        <v>81.69223156853043</v>
      </c>
      <c r="G1001" s="66">
        <f>(E1001-B1001)/B1001*100</f>
        <v>43.56521739130435</v>
      </c>
    </row>
    <row r="1002" spans="1:7" ht="14.25">
      <c r="A1002" s="111" t="s">
        <v>1371</v>
      </c>
      <c r="B1002" s="121"/>
      <c r="C1002" s="120"/>
      <c r="D1002" s="120">
        <v>0</v>
      </c>
      <c r="E1002" s="120">
        <v>0</v>
      </c>
      <c r="F1002" s="74">
        <f t="shared" si="23"/>
      </c>
      <c r="G1002" s="66"/>
    </row>
    <row r="1003" spans="1:7" ht="14.25">
      <c r="A1003" s="111" t="s">
        <v>1372</v>
      </c>
      <c r="B1003" s="121"/>
      <c r="C1003" s="120"/>
      <c r="D1003" s="120">
        <v>121</v>
      </c>
      <c r="E1003" s="120">
        <v>121</v>
      </c>
      <c r="F1003" s="74">
        <f t="shared" si="23"/>
        <v>100</v>
      </c>
      <c r="G1003" s="66"/>
    </row>
    <row r="1004" spans="1:7" ht="14.25">
      <c r="A1004" s="111" t="s">
        <v>1373</v>
      </c>
      <c r="B1004" s="121">
        <v>1150</v>
      </c>
      <c r="C1004" s="120"/>
      <c r="D1004" s="120">
        <f>1201+370</f>
        <v>1571</v>
      </c>
      <c r="E1004" s="120">
        <v>1201</v>
      </c>
      <c r="F1004" s="74">
        <f t="shared" si="23"/>
        <v>76.44812221514958</v>
      </c>
      <c r="G1004" s="66">
        <f>(E1004-B1004)/B1004*100</f>
        <v>4.434782608695651</v>
      </c>
    </row>
    <row r="1005" spans="1:7" ht="14.25">
      <c r="A1005" s="111" t="s">
        <v>1374</v>
      </c>
      <c r="B1005" s="120"/>
      <c r="C1005" s="120"/>
      <c r="D1005" s="120">
        <v>27</v>
      </c>
      <c r="E1005" s="120">
        <v>27</v>
      </c>
      <c r="F1005" s="74">
        <f t="shared" si="23"/>
        <v>100</v>
      </c>
      <c r="G1005" s="66"/>
    </row>
    <row r="1006" spans="1:7" ht="14.25">
      <c r="A1006" s="111" t="s">
        <v>1375</v>
      </c>
      <c r="B1006" s="120"/>
      <c r="C1006" s="120"/>
      <c r="D1006" s="120">
        <v>302</v>
      </c>
      <c r="E1006" s="120">
        <v>302</v>
      </c>
      <c r="F1006" s="74">
        <f t="shared" si="23"/>
        <v>100</v>
      </c>
      <c r="G1006" s="66"/>
    </row>
    <row r="1007" spans="1:7" ht="14.25">
      <c r="A1007" s="111" t="s">
        <v>1376</v>
      </c>
      <c r="B1007" s="120"/>
      <c r="C1007" s="120"/>
      <c r="D1007" s="120">
        <v>0</v>
      </c>
      <c r="E1007" s="120">
        <v>0</v>
      </c>
      <c r="F1007" s="74">
        <f t="shared" si="23"/>
      </c>
      <c r="G1007" s="66"/>
    </row>
    <row r="1008" spans="1:7" ht="14.25">
      <c r="A1008" s="116" t="s">
        <v>270</v>
      </c>
      <c r="B1008" s="120">
        <f>SUM(B1009:B1011)</f>
        <v>0</v>
      </c>
      <c r="C1008" s="120">
        <f>SUM(C1009:C1011)</f>
        <v>0</v>
      </c>
      <c r="D1008" s="120">
        <f>SUM(D1009:D1011)</f>
        <v>0</v>
      </c>
      <c r="E1008" s="120">
        <f>SUM(E1009:E1011)</f>
        <v>0</v>
      </c>
      <c r="F1008" s="74">
        <f t="shared" si="23"/>
      </c>
      <c r="G1008" s="66"/>
    </row>
    <row r="1009" spans="1:7" ht="14.25">
      <c r="A1009" s="111" t="s">
        <v>1377</v>
      </c>
      <c r="B1009" s="120"/>
      <c r="C1009" s="120"/>
      <c r="D1009" s="120"/>
      <c r="E1009" s="120">
        <v>0</v>
      </c>
      <c r="F1009" s="74">
        <f t="shared" si="23"/>
      </c>
      <c r="G1009" s="66"/>
    </row>
    <row r="1010" spans="1:7" ht="14.25">
      <c r="A1010" s="111" t="s">
        <v>1378</v>
      </c>
      <c r="B1010" s="120"/>
      <c r="C1010" s="120"/>
      <c r="D1010" s="120"/>
      <c r="E1010" s="120">
        <v>0</v>
      </c>
      <c r="F1010" s="74">
        <f t="shared" si="23"/>
      </c>
      <c r="G1010" s="66"/>
    </row>
    <row r="1011" spans="1:7" ht="14.25">
      <c r="A1011" s="111" t="s">
        <v>1379</v>
      </c>
      <c r="B1011" s="120"/>
      <c r="C1011" s="120"/>
      <c r="D1011" s="120"/>
      <c r="E1011" s="120">
        <v>0</v>
      </c>
      <c r="F1011" s="74">
        <f t="shared" si="23"/>
      </c>
      <c r="G1011" s="66"/>
    </row>
    <row r="1012" spans="1:7" ht="14.25">
      <c r="A1012" s="116" t="s">
        <v>1380</v>
      </c>
      <c r="B1012" s="120">
        <f>B1013+B1014</f>
        <v>0</v>
      </c>
      <c r="C1012" s="120">
        <f>C1013+C1014</f>
        <v>4</v>
      </c>
      <c r="D1012" s="120">
        <f>D1013+D1014</f>
        <v>71</v>
      </c>
      <c r="E1012" s="120">
        <f>E1013+E1014</f>
        <v>71</v>
      </c>
      <c r="F1012" s="74">
        <f t="shared" si="23"/>
        <v>100</v>
      </c>
      <c r="G1012" s="66"/>
    </row>
    <row r="1013" spans="1:7" ht="14.25">
      <c r="A1013" s="111" t="s">
        <v>1381</v>
      </c>
      <c r="B1013" s="120"/>
      <c r="C1013" s="120"/>
      <c r="D1013" s="120"/>
      <c r="E1013" s="120">
        <v>0</v>
      </c>
      <c r="F1013" s="74">
        <f t="shared" si="23"/>
      </c>
      <c r="G1013" s="66"/>
    </row>
    <row r="1014" spans="1:7" ht="14.25">
      <c r="A1014" s="111" t="s">
        <v>1382</v>
      </c>
      <c r="B1014" s="120"/>
      <c r="C1014" s="120">
        <v>4</v>
      </c>
      <c r="D1014" s="120">
        <v>71</v>
      </c>
      <c r="E1014" s="120">
        <v>71</v>
      </c>
      <c r="F1014" s="74">
        <f t="shared" si="23"/>
        <v>100</v>
      </c>
      <c r="G1014" s="66"/>
    </row>
    <row r="1015" spans="1:7" ht="14.25">
      <c r="A1015" s="116" t="s">
        <v>271</v>
      </c>
      <c r="B1015" s="120">
        <f>SUM(B1016,B1039,B1049,B1059,B1064,B1071,B1076)</f>
        <v>7000</v>
      </c>
      <c r="C1015" s="120">
        <f>SUM(C1016,C1039,C1049,C1059,C1064,C1071,C1076)</f>
        <v>484</v>
      </c>
      <c r="D1015" s="120">
        <f>SUM(D1016,D1039,D1049,D1059,D1064,D1071,D1076)</f>
        <v>4343</v>
      </c>
      <c r="E1015" s="120">
        <f>SUM(E1016,E1039,E1049,E1059,E1064,E1071,E1076)</f>
        <v>3704</v>
      </c>
      <c r="F1015" s="74">
        <f t="shared" si="23"/>
        <v>85.28666820170389</v>
      </c>
      <c r="G1015" s="66">
        <f>(E1015-B1015)/B1015*100</f>
        <v>-47.08571428571429</v>
      </c>
    </row>
    <row r="1016" spans="1:7" ht="14.25">
      <c r="A1016" s="116" t="s">
        <v>272</v>
      </c>
      <c r="B1016" s="120">
        <f>SUM(B1017:B1038)</f>
        <v>5767</v>
      </c>
      <c r="C1016" s="120">
        <f>SUM(C1017:C1038)</f>
        <v>484</v>
      </c>
      <c r="D1016" s="120">
        <f>SUM(D1017:D1038)</f>
        <v>3121</v>
      </c>
      <c r="E1016" s="120">
        <f>SUM(E1017:E1038)</f>
        <v>3121</v>
      </c>
      <c r="F1016" s="74">
        <f t="shared" si="23"/>
        <v>100</v>
      </c>
      <c r="G1016" s="66">
        <f>(E1016-B1016)/B1016*100</f>
        <v>-45.88174093983007</v>
      </c>
    </row>
    <row r="1017" spans="1:7" ht="14.25">
      <c r="A1017" s="111" t="s">
        <v>717</v>
      </c>
      <c r="B1017" s="121">
        <v>101</v>
      </c>
      <c r="C1017" s="120">
        <v>96</v>
      </c>
      <c r="D1017" s="120">
        <v>95</v>
      </c>
      <c r="E1017" s="120">
        <v>95</v>
      </c>
      <c r="F1017" s="74">
        <f t="shared" si="23"/>
        <v>100</v>
      </c>
      <c r="G1017" s="66">
        <f>(E1017-B1017)/B1017*100</f>
        <v>-5.9405940594059405</v>
      </c>
    </row>
    <row r="1018" spans="1:7" ht="14.25">
      <c r="A1018" s="111" t="s">
        <v>718</v>
      </c>
      <c r="B1018" s="121">
        <v>7</v>
      </c>
      <c r="C1018" s="120">
        <v>0</v>
      </c>
      <c r="D1018" s="120">
        <v>0</v>
      </c>
      <c r="E1018" s="120">
        <v>0</v>
      </c>
      <c r="F1018" s="74">
        <f t="shared" si="23"/>
      </c>
      <c r="G1018" s="66">
        <f>(E1018-B1018)/B1018*100</f>
        <v>-100</v>
      </c>
    </row>
    <row r="1019" spans="1:7" ht="14.25">
      <c r="A1019" s="111" t="s">
        <v>719</v>
      </c>
      <c r="B1019" s="121"/>
      <c r="C1019" s="120">
        <v>0</v>
      </c>
      <c r="D1019" s="120">
        <v>0</v>
      </c>
      <c r="E1019" s="120">
        <v>0</v>
      </c>
      <c r="F1019" s="74">
        <f t="shared" si="23"/>
      </c>
      <c r="G1019" s="66"/>
    </row>
    <row r="1020" spans="1:7" ht="14.25">
      <c r="A1020" s="111" t="s">
        <v>1383</v>
      </c>
      <c r="B1020" s="121">
        <v>1541</v>
      </c>
      <c r="C1020" s="120">
        <v>13</v>
      </c>
      <c r="D1020" s="120">
        <v>1609</v>
      </c>
      <c r="E1020" s="120">
        <v>1609</v>
      </c>
      <c r="F1020" s="74">
        <f t="shared" si="23"/>
        <v>100</v>
      </c>
      <c r="G1020" s="66">
        <f>(E1020-B1020)/B1020*100</f>
        <v>4.412719013627515</v>
      </c>
    </row>
    <row r="1021" spans="1:7" ht="14.25">
      <c r="A1021" s="111" t="s">
        <v>1384</v>
      </c>
      <c r="B1021" s="121">
        <v>477</v>
      </c>
      <c r="C1021" s="120">
        <v>0</v>
      </c>
      <c r="D1021" s="120">
        <v>482</v>
      </c>
      <c r="E1021" s="120">
        <v>482</v>
      </c>
      <c r="F1021" s="74">
        <f t="shared" si="23"/>
        <v>100</v>
      </c>
      <c r="G1021" s="66">
        <f>(E1021-B1021)/B1021*100</f>
        <v>1.0482180293501049</v>
      </c>
    </row>
    <row r="1022" spans="1:7" ht="14.25">
      <c r="A1022" s="111" t="s">
        <v>1385</v>
      </c>
      <c r="B1022" s="121"/>
      <c r="C1022" s="120">
        <v>100</v>
      </c>
      <c r="D1022" s="120">
        <v>0</v>
      </c>
      <c r="E1022" s="120">
        <v>0</v>
      </c>
      <c r="F1022" s="74">
        <f t="shared" si="23"/>
      </c>
      <c r="G1022" s="66"/>
    </row>
    <row r="1023" spans="1:7" ht="14.25">
      <c r="A1023" s="111" t="s">
        <v>1386</v>
      </c>
      <c r="B1023" s="121"/>
      <c r="C1023" s="120">
        <v>0</v>
      </c>
      <c r="D1023" s="120">
        <v>0</v>
      </c>
      <c r="E1023" s="120">
        <v>0</v>
      </c>
      <c r="F1023" s="74">
        <f t="shared" si="23"/>
      </c>
      <c r="G1023" s="66"/>
    </row>
    <row r="1024" spans="1:7" ht="14.25">
      <c r="A1024" s="111" t="s">
        <v>1387</v>
      </c>
      <c r="B1024" s="121"/>
      <c r="C1024" s="120">
        <v>0</v>
      </c>
      <c r="D1024" s="120">
        <v>0</v>
      </c>
      <c r="E1024" s="120">
        <v>0</v>
      </c>
      <c r="F1024" s="74">
        <f t="shared" si="23"/>
      </c>
      <c r="G1024" s="66"/>
    </row>
    <row r="1025" spans="1:7" ht="14.25">
      <c r="A1025" s="111" t="s">
        <v>1388</v>
      </c>
      <c r="B1025" s="121">
        <v>2</v>
      </c>
      <c r="C1025" s="120">
        <v>0</v>
      </c>
      <c r="D1025" s="120">
        <v>12</v>
      </c>
      <c r="E1025" s="120">
        <v>12</v>
      </c>
      <c r="F1025" s="74">
        <f t="shared" si="23"/>
        <v>100</v>
      </c>
      <c r="G1025" s="66">
        <f>(E1025-B1025)/B1025*100</f>
        <v>500</v>
      </c>
    </row>
    <row r="1026" spans="1:7" ht="14.25">
      <c r="A1026" s="111" t="s">
        <v>1389</v>
      </c>
      <c r="B1026" s="121"/>
      <c r="C1026" s="120">
        <v>0</v>
      </c>
      <c r="D1026" s="120">
        <v>0</v>
      </c>
      <c r="E1026" s="120">
        <v>0</v>
      </c>
      <c r="F1026" s="74">
        <f t="shared" si="23"/>
      </c>
      <c r="G1026" s="66"/>
    </row>
    <row r="1027" spans="1:7" ht="14.25">
      <c r="A1027" s="111" t="s">
        <v>1390</v>
      </c>
      <c r="B1027" s="121"/>
      <c r="C1027" s="120">
        <v>0</v>
      </c>
      <c r="D1027" s="120">
        <v>0</v>
      </c>
      <c r="E1027" s="120">
        <v>0</v>
      </c>
      <c r="F1027" s="74">
        <f t="shared" si="23"/>
      </c>
      <c r="G1027" s="66"/>
    </row>
    <row r="1028" spans="1:7" ht="14.25">
      <c r="A1028" s="111" t="s">
        <v>1391</v>
      </c>
      <c r="B1028" s="121"/>
      <c r="C1028" s="120">
        <v>2</v>
      </c>
      <c r="D1028" s="120">
        <v>0</v>
      </c>
      <c r="E1028" s="120">
        <v>0</v>
      </c>
      <c r="F1028" s="74">
        <f t="shared" si="23"/>
      </c>
      <c r="G1028" s="66"/>
    </row>
    <row r="1029" spans="1:7" ht="14.25">
      <c r="A1029" s="111" t="s">
        <v>1392</v>
      </c>
      <c r="B1029" s="121"/>
      <c r="C1029" s="120">
        <v>0</v>
      </c>
      <c r="D1029" s="120">
        <v>0</v>
      </c>
      <c r="E1029" s="120">
        <v>0</v>
      </c>
      <c r="F1029" s="74">
        <f aca="true" t="shared" si="24" ref="F1029:F1092">IF(D1029&lt;&gt;0,(E1029/D1029)*100,"")</f>
      </c>
      <c r="G1029" s="66"/>
    </row>
    <row r="1030" spans="1:7" ht="14.25">
      <c r="A1030" s="111" t="s">
        <v>1393</v>
      </c>
      <c r="B1030" s="121"/>
      <c r="C1030" s="120">
        <v>0</v>
      </c>
      <c r="D1030" s="120">
        <v>0</v>
      </c>
      <c r="E1030" s="120">
        <v>0</v>
      </c>
      <c r="F1030" s="74">
        <f t="shared" si="24"/>
      </c>
      <c r="G1030" s="66"/>
    </row>
    <row r="1031" spans="1:7" ht="14.25">
      <c r="A1031" s="111" t="s">
        <v>1394</v>
      </c>
      <c r="B1031" s="121"/>
      <c r="C1031" s="120">
        <v>0</v>
      </c>
      <c r="D1031" s="120">
        <v>0</v>
      </c>
      <c r="E1031" s="120">
        <v>0</v>
      </c>
      <c r="F1031" s="74">
        <f t="shared" si="24"/>
      </c>
      <c r="G1031" s="66"/>
    </row>
    <row r="1032" spans="1:7" ht="14.25">
      <c r="A1032" s="111" t="s">
        <v>1395</v>
      </c>
      <c r="B1032" s="121"/>
      <c r="C1032" s="120">
        <v>0</v>
      </c>
      <c r="D1032" s="120">
        <v>0</v>
      </c>
      <c r="E1032" s="120">
        <v>0</v>
      </c>
      <c r="F1032" s="74">
        <f t="shared" si="24"/>
      </c>
      <c r="G1032" s="66"/>
    </row>
    <row r="1033" spans="1:7" ht="14.25">
      <c r="A1033" s="111" t="s">
        <v>1396</v>
      </c>
      <c r="B1033" s="121"/>
      <c r="C1033" s="120">
        <v>0</v>
      </c>
      <c r="D1033" s="120">
        <v>0</v>
      </c>
      <c r="E1033" s="120">
        <v>0</v>
      </c>
      <c r="F1033" s="74">
        <f t="shared" si="24"/>
      </c>
      <c r="G1033" s="66"/>
    </row>
    <row r="1034" spans="1:7" ht="14.25">
      <c r="A1034" s="111" t="s">
        <v>1397</v>
      </c>
      <c r="B1034" s="121"/>
      <c r="C1034" s="120">
        <v>0</v>
      </c>
      <c r="D1034" s="120">
        <v>0</v>
      </c>
      <c r="E1034" s="120">
        <v>0</v>
      </c>
      <c r="F1034" s="74">
        <f t="shared" si="24"/>
      </c>
      <c r="G1034" s="66"/>
    </row>
    <row r="1035" spans="1:7" ht="14.25">
      <c r="A1035" s="111" t="s">
        <v>1398</v>
      </c>
      <c r="B1035" s="121">
        <v>1</v>
      </c>
      <c r="C1035" s="120">
        <v>1</v>
      </c>
      <c r="D1035" s="120">
        <v>1</v>
      </c>
      <c r="E1035" s="120">
        <v>1</v>
      </c>
      <c r="F1035" s="74">
        <f t="shared" si="24"/>
        <v>100</v>
      </c>
      <c r="G1035" s="66">
        <f>(E1035-B1035)/B1035*100</f>
        <v>0</v>
      </c>
    </row>
    <row r="1036" spans="1:7" ht="14.25">
      <c r="A1036" s="111" t="s">
        <v>1399</v>
      </c>
      <c r="B1036" s="121"/>
      <c r="C1036" s="120">
        <v>0</v>
      </c>
      <c r="D1036" s="120">
        <v>0</v>
      </c>
      <c r="E1036" s="120">
        <v>0</v>
      </c>
      <c r="F1036" s="74">
        <f t="shared" si="24"/>
      </c>
      <c r="G1036" s="66"/>
    </row>
    <row r="1037" spans="1:7" ht="14.25">
      <c r="A1037" s="111" t="s">
        <v>1400</v>
      </c>
      <c r="B1037" s="121"/>
      <c r="C1037" s="120">
        <v>0</v>
      </c>
      <c r="D1037" s="120">
        <v>0</v>
      </c>
      <c r="E1037" s="120">
        <v>0</v>
      </c>
      <c r="F1037" s="74">
        <f t="shared" si="24"/>
      </c>
      <c r="G1037" s="66"/>
    </row>
    <row r="1038" spans="1:7" ht="14.25">
      <c r="A1038" s="111" t="s">
        <v>1401</v>
      </c>
      <c r="B1038" s="121">
        <v>3638</v>
      </c>
      <c r="C1038" s="120">
        <v>272</v>
      </c>
      <c r="D1038" s="120">
        <v>922</v>
      </c>
      <c r="E1038" s="120">
        <v>922</v>
      </c>
      <c r="F1038" s="74">
        <f t="shared" si="24"/>
        <v>100</v>
      </c>
      <c r="G1038" s="66">
        <f>(E1038-B1038)/B1038*100</f>
        <v>-74.65640461792194</v>
      </c>
    </row>
    <row r="1039" spans="1:7" ht="14.25">
      <c r="A1039" s="116" t="s">
        <v>273</v>
      </c>
      <c r="B1039" s="121">
        <f>SUM(B1040:B1048)</f>
        <v>0</v>
      </c>
      <c r="C1039" s="120">
        <f>SUM(C1040:C1048)</f>
        <v>0</v>
      </c>
      <c r="D1039" s="120">
        <f>SUM(D1040:D1048)</f>
        <v>0</v>
      </c>
      <c r="E1039" s="120">
        <f>SUM(E1040:E1048)</f>
        <v>0</v>
      </c>
      <c r="F1039" s="74">
        <f t="shared" si="24"/>
      </c>
      <c r="G1039" s="66"/>
    </row>
    <row r="1040" spans="1:7" ht="14.25">
      <c r="A1040" s="111" t="s">
        <v>717</v>
      </c>
      <c r="B1040" s="121"/>
      <c r="C1040" s="120"/>
      <c r="D1040" s="120"/>
      <c r="E1040" s="120">
        <v>0</v>
      </c>
      <c r="F1040" s="74">
        <f t="shared" si="24"/>
      </c>
      <c r="G1040" s="66"/>
    </row>
    <row r="1041" spans="1:7" ht="14.25">
      <c r="A1041" s="111" t="s">
        <v>718</v>
      </c>
      <c r="B1041" s="121"/>
      <c r="C1041" s="120"/>
      <c r="D1041" s="120"/>
      <c r="E1041" s="120">
        <v>0</v>
      </c>
      <c r="F1041" s="74">
        <f t="shared" si="24"/>
      </c>
      <c r="G1041" s="66"/>
    </row>
    <row r="1042" spans="1:7" ht="14.25">
      <c r="A1042" s="111" t="s">
        <v>719</v>
      </c>
      <c r="B1042" s="121"/>
      <c r="C1042" s="120"/>
      <c r="D1042" s="120"/>
      <c r="E1042" s="120">
        <v>0</v>
      </c>
      <c r="F1042" s="74">
        <f t="shared" si="24"/>
      </c>
      <c r="G1042" s="66"/>
    </row>
    <row r="1043" spans="1:7" ht="14.25">
      <c r="A1043" s="111" t="s">
        <v>1402</v>
      </c>
      <c r="B1043" s="121"/>
      <c r="C1043" s="120"/>
      <c r="D1043" s="120"/>
      <c r="E1043" s="120">
        <v>0</v>
      </c>
      <c r="F1043" s="74">
        <f t="shared" si="24"/>
      </c>
      <c r="G1043" s="66"/>
    </row>
    <row r="1044" spans="1:7" ht="14.25">
      <c r="A1044" s="111" t="s">
        <v>1403</v>
      </c>
      <c r="B1044" s="121"/>
      <c r="C1044" s="120"/>
      <c r="D1044" s="120"/>
      <c r="E1044" s="120">
        <v>0</v>
      </c>
      <c r="F1044" s="74">
        <f t="shared" si="24"/>
      </c>
      <c r="G1044" s="66"/>
    </row>
    <row r="1045" spans="1:7" ht="14.25">
      <c r="A1045" s="111" t="s">
        <v>1404</v>
      </c>
      <c r="B1045" s="121"/>
      <c r="C1045" s="120"/>
      <c r="D1045" s="120"/>
      <c r="E1045" s="120">
        <v>0</v>
      </c>
      <c r="F1045" s="74">
        <f t="shared" si="24"/>
      </c>
      <c r="G1045" s="66"/>
    </row>
    <row r="1046" spans="1:7" ht="14.25">
      <c r="A1046" s="111" t="s">
        <v>1405</v>
      </c>
      <c r="B1046" s="120"/>
      <c r="C1046" s="120"/>
      <c r="D1046" s="120"/>
      <c r="E1046" s="120">
        <v>0</v>
      </c>
      <c r="F1046" s="74">
        <f t="shared" si="24"/>
      </c>
      <c r="G1046" s="66"/>
    </row>
    <row r="1047" spans="1:7" ht="14.25">
      <c r="A1047" s="111" t="s">
        <v>1406</v>
      </c>
      <c r="B1047" s="120"/>
      <c r="C1047" s="120"/>
      <c r="D1047" s="120"/>
      <c r="E1047" s="120">
        <v>0</v>
      </c>
      <c r="F1047" s="74">
        <f t="shared" si="24"/>
      </c>
      <c r="G1047" s="66"/>
    </row>
    <row r="1048" spans="1:7" ht="14.25">
      <c r="A1048" s="111" t="s">
        <v>1407</v>
      </c>
      <c r="B1048" s="120"/>
      <c r="C1048" s="120"/>
      <c r="D1048" s="120"/>
      <c r="E1048" s="120">
        <v>0</v>
      </c>
      <c r="F1048" s="74">
        <f t="shared" si="24"/>
      </c>
      <c r="G1048" s="66"/>
    </row>
    <row r="1049" spans="1:7" ht="14.25">
      <c r="A1049" s="116" t="s">
        <v>274</v>
      </c>
      <c r="B1049" s="120">
        <f>SUM(B1050:B1058)</f>
        <v>0</v>
      </c>
      <c r="C1049" s="120">
        <f>SUM(C1050:C1058)</f>
        <v>0</v>
      </c>
      <c r="D1049" s="120">
        <f>SUM(D1050:D1058)</f>
        <v>0</v>
      </c>
      <c r="E1049" s="120">
        <f>SUM(E1050:E1058)</f>
        <v>0</v>
      </c>
      <c r="F1049" s="74">
        <f t="shared" si="24"/>
      </c>
      <c r="G1049" s="66"/>
    </row>
    <row r="1050" spans="1:7" ht="14.25">
      <c r="A1050" s="111" t="s">
        <v>717</v>
      </c>
      <c r="B1050" s="120"/>
      <c r="C1050" s="120"/>
      <c r="D1050" s="120"/>
      <c r="E1050" s="120">
        <v>0</v>
      </c>
      <c r="F1050" s="74">
        <f t="shared" si="24"/>
      </c>
      <c r="G1050" s="66"/>
    </row>
    <row r="1051" spans="1:7" ht="14.25">
      <c r="A1051" s="111" t="s">
        <v>718</v>
      </c>
      <c r="B1051" s="120"/>
      <c r="C1051" s="120"/>
      <c r="D1051" s="120"/>
      <c r="E1051" s="120">
        <v>0</v>
      </c>
      <c r="F1051" s="74">
        <f t="shared" si="24"/>
      </c>
      <c r="G1051" s="66"/>
    </row>
    <row r="1052" spans="1:7" ht="14.25">
      <c r="A1052" s="111" t="s">
        <v>719</v>
      </c>
      <c r="B1052" s="120"/>
      <c r="C1052" s="120"/>
      <c r="D1052" s="120"/>
      <c r="E1052" s="120">
        <v>0</v>
      </c>
      <c r="F1052" s="74">
        <f t="shared" si="24"/>
      </c>
      <c r="G1052" s="66"/>
    </row>
    <row r="1053" spans="1:7" ht="14.25">
      <c r="A1053" s="111" t="s">
        <v>1408</v>
      </c>
      <c r="B1053" s="120"/>
      <c r="C1053" s="120"/>
      <c r="D1053" s="120"/>
      <c r="E1053" s="120">
        <v>0</v>
      </c>
      <c r="F1053" s="74">
        <f t="shared" si="24"/>
      </c>
      <c r="G1053" s="66"/>
    </row>
    <row r="1054" spans="1:7" ht="14.25">
      <c r="A1054" s="111" t="s">
        <v>1409</v>
      </c>
      <c r="B1054" s="120"/>
      <c r="C1054" s="120"/>
      <c r="D1054" s="120"/>
      <c r="E1054" s="120">
        <v>0</v>
      </c>
      <c r="F1054" s="74">
        <f t="shared" si="24"/>
      </c>
      <c r="G1054" s="66"/>
    </row>
    <row r="1055" spans="1:7" ht="14.25">
      <c r="A1055" s="111" t="s">
        <v>1410</v>
      </c>
      <c r="B1055" s="120"/>
      <c r="C1055" s="120"/>
      <c r="D1055" s="120"/>
      <c r="E1055" s="120">
        <v>0</v>
      </c>
      <c r="F1055" s="74">
        <f t="shared" si="24"/>
      </c>
      <c r="G1055" s="66"/>
    </row>
    <row r="1056" spans="1:7" ht="14.25">
      <c r="A1056" s="111" t="s">
        <v>1411</v>
      </c>
      <c r="B1056" s="120"/>
      <c r="C1056" s="120"/>
      <c r="D1056" s="120"/>
      <c r="E1056" s="120">
        <v>0</v>
      </c>
      <c r="F1056" s="74">
        <f t="shared" si="24"/>
      </c>
      <c r="G1056" s="66"/>
    </row>
    <row r="1057" spans="1:7" ht="14.25">
      <c r="A1057" s="111" t="s">
        <v>1412</v>
      </c>
      <c r="B1057" s="120"/>
      <c r="C1057" s="120"/>
      <c r="D1057" s="120"/>
      <c r="E1057" s="120">
        <v>0</v>
      </c>
      <c r="F1057" s="74">
        <f t="shared" si="24"/>
      </c>
      <c r="G1057" s="66"/>
    </row>
    <row r="1058" spans="1:7" ht="14.25">
      <c r="A1058" s="111" t="s">
        <v>1413</v>
      </c>
      <c r="B1058" s="120"/>
      <c r="C1058" s="120"/>
      <c r="D1058" s="120"/>
      <c r="E1058" s="120">
        <v>0</v>
      </c>
      <c r="F1058" s="74">
        <f t="shared" si="24"/>
      </c>
      <c r="G1058" s="66"/>
    </row>
    <row r="1059" spans="1:7" ht="14.25">
      <c r="A1059" s="116" t="s">
        <v>275</v>
      </c>
      <c r="B1059" s="120">
        <f>SUM(B1060:B1063)</f>
        <v>315</v>
      </c>
      <c r="C1059" s="120">
        <f>SUM(C1060:C1063)</f>
        <v>0</v>
      </c>
      <c r="D1059" s="120">
        <f>SUM(D1060:D1063)</f>
        <v>272</v>
      </c>
      <c r="E1059" s="120">
        <f>SUM(E1060:E1063)</f>
        <v>272</v>
      </c>
      <c r="F1059" s="74">
        <f t="shared" si="24"/>
        <v>100</v>
      </c>
      <c r="G1059" s="66">
        <f>(E1059-B1059)/B1059*100</f>
        <v>-13.65079365079365</v>
      </c>
    </row>
    <row r="1060" spans="1:7" ht="14.25">
      <c r="A1060" s="111" t="s">
        <v>1414</v>
      </c>
      <c r="B1060" s="120"/>
      <c r="C1060" s="120"/>
      <c r="D1060" s="120"/>
      <c r="E1060" s="120">
        <v>0</v>
      </c>
      <c r="F1060" s="74">
        <f t="shared" si="24"/>
      </c>
      <c r="G1060" s="66"/>
    </row>
    <row r="1061" spans="1:7" ht="14.25">
      <c r="A1061" s="111" t="s">
        <v>1415</v>
      </c>
      <c r="B1061" s="120">
        <v>235</v>
      </c>
      <c r="C1061" s="120"/>
      <c r="D1061" s="120">
        <v>123</v>
      </c>
      <c r="E1061" s="120">
        <v>123</v>
      </c>
      <c r="F1061" s="74">
        <f t="shared" si="24"/>
        <v>100</v>
      </c>
      <c r="G1061" s="66">
        <f>(E1061-B1061)/B1061*100</f>
        <v>-47.65957446808511</v>
      </c>
    </row>
    <row r="1062" spans="1:7" ht="14.25">
      <c r="A1062" s="111" t="s">
        <v>1416</v>
      </c>
      <c r="B1062" s="120">
        <v>72</v>
      </c>
      <c r="C1062" s="120"/>
      <c r="D1062" s="120">
        <v>60</v>
      </c>
      <c r="E1062" s="120">
        <v>60</v>
      </c>
      <c r="F1062" s="74">
        <f t="shared" si="24"/>
        <v>100</v>
      </c>
      <c r="G1062" s="66">
        <f>(E1062-B1062)/B1062*100</f>
        <v>-16.666666666666664</v>
      </c>
    </row>
    <row r="1063" spans="1:7" ht="14.25">
      <c r="A1063" s="111" t="s">
        <v>1417</v>
      </c>
      <c r="B1063" s="120">
        <v>8</v>
      </c>
      <c r="C1063" s="120"/>
      <c r="D1063" s="120">
        <v>89</v>
      </c>
      <c r="E1063" s="120">
        <v>89</v>
      </c>
      <c r="F1063" s="74">
        <f t="shared" si="24"/>
        <v>100</v>
      </c>
      <c r="G1063" s="66">
        <f>(E1063-B1063)/B1063*100</f>
        <v>1012.5</v>
      </c>
    </row>
    <row r="1064" spans="1:7" ht="14.25">
      <c r="A1064" s="116" t="s">
        <v>276</v>
      </c>
      <c r="B1064" s="120">
        <f>SUM(B1065:B1070)</f>
        <v>0</v>
      </c>
      <c r="C1064" s="120">
        <f>SUM(C1065:C1070)</f>
        <v>0</v>
      </c>
      <c r="D1064" s="120">
        <f>SUM(D1065:D1070)</f>
        <v>0</v>
      </c>
      <c r="E1064" s="120">
        <f>SUM(E1065:E1070)</f>
        <v>0</v>
      </c>
      <c r="F1064" s="74">
        <f t="shared" si="24"/>
      </c>
      <c r="G1064" s="66"/>
    </row>
    <row r="1065" spans="1:7" ht="14.25">
      <c r="A1065" s="111" t="s">
        <v>717</v>
      </c>
      <c r="B1065" s="120"/>
      <c r="C1065" s="120"/>
      <c r="D1065" s="120"/>
      <c r="E1065" s="120">
        <v>0</v>
      </c>
      <c r="F1065" s="74">
        <f t="shared" si="24"/>
      </c>
      <c r="G1065" s="66"/>
    </row>
    <row r="1066" spans="1:7" ht="14.25">
      <c r="A1066" s="111" t="s">
        <v>718</v>
      </c>
      <c r="B1066" s="120"/>
      <c r="C1066" s="120"/>
      <c r="D1066" s="120"/>
      <c r="E1066" s="120">
        <v>0</v>
      </c>
      <c r="F1066" s="74">
        <f t="shared" si="24"/>
      </c>
      <c r="G1066" s="66"/>
    </row>
    <row r="1067" spans="1:7" ht="14.25">
      <c r="A1067" s="111" t="s">
        <v>719</v>
      </c>
      <c r="B1067" s="120"/>
      <c r="C1067" s="120"/>
      <c r="D1067" s="120"/>
      <c r="E1067" s="120">
        <v>0</v>
      </c>
      <c r="F1067" s="74">
        <f t="shared" si="24"/>
      </c>
      <c r="G1067" s="66"/>
    </row>
    <row r="1068" spans="1:7" ht="14.25">
      <c r="A1068" s="111" t="s">
        <v>1406</v>
      </c>
      <c r="B1068" s="120"/>
      <c r="C1068" s="120"/>
      <c r="D1068" s="120"/>
      <c r="E1068" s="120">
        <v>0</v>
      </c>
      <c r="F1068" s="74">
        <f t="shared" si="24"/>
      </c>
      <c r="G1068" s="66"/>
    </row>
    <row r="1069" spans="1:7" ht="14.25">
      <c r="A1069" s="111" t="s">
        <v>1418</v>
      </c>
      <c r="B1069" s="120"/>
      <c r="C1069" s="120"/>
      <c r="D1069" s="120"/>
      <c r="E1069" s="120">
        <v>0</v>
      </c>
      <c r="F1069" s="74">
        <f t="shared" si="24"/>
      </c>
      <c r="G1069" s="66"/>
    </row>
    <row r="1070" spans="1:7" ht="14.25">
      <c r="A1070" s="111" t="s">
        <v>1419</v>
      </c>
      <c r="B1070" s="120"/>
      <c r="C1070" s="120"/>
      <c r="D1070" s="120"/>
      <c r="E1070" s="120">
        <v>0</v>
      </c>
      <c r="F1070" s="74">
        <f t="shared" si="24"/>
      </c>
      <c r="G1070" s="66"/>
    </row>
    <row r="1071" spans="1:7" ht="14.25">
      <c r="A1071" s="116" t="s">
        <v>277</v>
      </c>
      <c r="B1071" s="120">
        <f>SUM(B1072:B1075)</f>
        <v>918</v>
      </c>
      <c r="C1071" s="120">
        <f>SUM(C1072:C1075)</f>
        <v>0</v>
      </c>
      <c r="D1071" s="120">
        <f>SUM(D1072:D1075)</f>
        <v>950</v>
      </c>
      <c r="E1071" s="120">
        <f>SUM(E1072:E1075)</f>
        <v>311</v>
      </c>
      <c r="F1071" s="74">
        <f t="shared" si="24"/>
        <v>32.73684210526316</v>
      </c>
      <c r="G1071" s="66">
        <f>(E1071-B1071)/B1071*100</f>
        <v>-66.12200435729847</v>
      </c>
    </row>
    <row r="1072" spans="1:7" ht="14.25">
      <c r="A1072" s="111" t="s">
        <v>1420</v>
      </c>
      <c r="B1072" s="120"/>
      <c r="C1072" s="120"/>
      <c r="D1072" s="120">
        <f>639+234</f>
        <v>873</v>
      </c>
      <c r="E1072" s="120">
        <v>234</v>
      </c>
      <c r="F1072" s="74">
        <f t="shared" si="24"/>
        <v>26.804123711340207</v>
      </c>
      <c r="G1072" s="66"/>
    </row>
    <row r="1073" spans="1:7" ht="14.25">
      <c r="A1073" s="111" t="s">
        <v>1421</v>
      </c>
      <c r="B1073" s="120">
        <v>918</v>
      </c>
      <c r="C1073" s="120"/>
      <c r="D1073" s="120">
        <v>77</v>
      </c>
      <c r="E1073" s="120">
        <v>77</v>
      </c>
      <c r="F1073" s="74">
        <f t="shared" si="24"/>
        <v>100</v>
      </c>
      <c r="G1073" s="66">
        <f>(E1073-B1073)/B1073*100</f>
        <v>-91.61220043572985</v>
      </c>
    </row>
    <row r="1074" spans="1:7" ht="14.25">
      <c r="A1074" s="111" t="s">
        <v>1422</v>
      </c>
      <c r="B1074" s="120"/>
      <c r="C1074" s="120"/>
      <c r="D1074" s="120"/>
      <c r="E1074" s="120">
        <v>0</v>
      </c>
      <c r="F1074" s="74">
        <f t="shared" si="24"/>
      </c>
      <c r="G1074" s="66"/>
    </row>
    <row r="1075" spans="1:7" ht="14.25">
      <c r="A1075" s="111" t="s">
        <v>1423</v>
      </c>
      <c r="B1075" s="120"/>
      <c r="C1075" s="120"/>
      <c r="D1075" s="120"/>
      <c r="E1075" s="120">
        <v>0</v>
      </c>
      <c r="F1075" s="74">
        <f t="shared" si="24"/>
      </c>
      <c r="G1075" s="66"/>
    </row>
    <row r="1076" spans="1:7" ht="14.25">
      <c r="A1076" s="116" t="s">
        <v>1424</v>
      </c>
      <c r="B1076" s="120">
        <f>SUM(B1077:B1078)</f>
        <v>0</v>
      </c>
      <c r="C1076" s="120">
        <f>SUM(C1077:C1078)</f>
        <v>0</v>
      </c>
      <c r="D1076" s="120">
        <f>SUM(D1077:D1078)</f>
        <v>0</v>
      </c>
      <c r="E1076" s="120">
        <f>SUM(E1077:E1078)</f>
        <v>0</v>
      </c>
      <c r="F1076" s="74">
        <f t="shared" si="24"/>
      </c>
      <c r="G1076" s="66"/>
    </row>
    <row r="1077" spans="1:7" ht="14.25">
      <c r="A1077" s="111" t="s">
        <v>1425</v>
      </c>
      <c r="B1077" s="120"/>
      <c r="C1077" s="120"/>
      <c r="D1077" s="120"/>
      <c r="E1077" s="120">
        <v>0</v>
      </c>
      <c r="F1077" s="74">
        <f t="shared" si="24"/>
      </c>
      <c r="G1077" s="66"/>
    </row>
    <row r="1078" spans="1:7" ht="14.25">
      <c r="A1078" s="111" t="s">
        <v>1426</v>
      </c>
      <c r="B1078" s="120"/>
      <c r="C1078" s="120"/>
      <c r="D1078" s="120"/>
      <c r="E1078" s="120">
        <v>0</v>
      </c>
      <c r="F1078" s="74">
        <f t="shared" si="24"/>
      </c>
      <c r="G1078" s="66"/>
    </row>
    <row r="1079" spans="1:7" ht="14.25">
      <c r="A1079" s="116" t="s">
        <v>278</v>
      </c>
      <c r="B1079" s="120">
        <f>SUM(B1080,B1090,B1106,B1111,B1125,B1134,B1141,B1148)</f>
        <v>506</v>
      </c>
      <c r="C1079" s="120">
        <f>SUM(C1080,C1090,C1106,C1111,C1125,C1134,C1141,C1148)</f>
        <v>167</v>
      </c>
      <c r="D1079" s="120">
        <f>SUM(D1080,D1090,D1106,D1111,D1125,D1134,D1141,D1148)</f>
        <v>788</v>
      </c>
      <c r="E1079" s="120">
        <f>SUM(E1080,E1090,E1106,E1111,E1125,E1134,E1141,E1148)</f>
        <v>788</v>
      </c>
      <c r="F1079" s="74">
        <f t="shared" si="24"/>
        <v>100</v>
      </c>
      <c r="G1079" s="66">
        <f>(E1079-B1079)/B1079*100</f>
        <v>55.73122529644269</v>
      </c>
    </row>
    <row r="1080" spans="1:7" ht="14.25">
      <c r="A1080" s="116" t="s">
        <v>279</v>
      </c>
      <c r="B1080" s="120">
        <f>SUM(B1081:B1089)</f>
        <v>0</v>
      </c>
      <c r="C1080" s="120">
        <f>SUM(C1081:C1089)</f>
        <v>0</v>
      </c>
      <c r="D1080" s="120">
        <f>SUM(D1081:D1089)</f>
        <v>0</v>
      </c>
      <c r="E1080" s="120">
        <f>SUM(E1081:E1089)</f>
        <v>0</v>
      </c>
      <c r="F1080" s="74">
        <f t="shared" si="24"/>
      </c>
      <c r="G1080" s="66"/>
    </row>
    <row r="1081" spans="1:7" ht="14.25">
      <c r="A1081" s="111" t="s">
        <v>717</v>
      </c>
      <c r="B1081" s="120"/>
      <c r="C1081" s="120"/>
      <c r="D1081" s="120"/>
      <c r="E1081" s="120">
        <v>0</v>
      </c>
      <c r="F1081" s="74">
        <f t="shared" si="24"/>
      </c>
      <c r="G1081" s="66"/>
    </row>
    <row r="1082" spans="1:7" ht="14.25">
      <c r="A1082" s="111" t="s">
        <v>718</v>
      </c>
      <c r="B1082" s="120"/>
      <c r="C1082" s="120"/>
      <c r="D1082" s="120"/>
      <c r="E1082" s="120">
        <v>0</v>
      </c>
      <c r="F1082" s="74">
        <f t="shared" si="24"/>
      </c>
      <c r="G1082" s="66"/>
    </row>
    <row r="1083" spans="1:7" ht="14.25">
      <c r="A1083" s="111" t="s">
        <v>719</v>
      </c>
      <c r="B1083" s="120"/>
      <c r="C1083" s="120"/>
      <c r="D1083" s="120"/>
      <c r="E1083" s="120">
        <v>0</v>
      </c>
      <c r="F1083" s="74">
        <f t="shared" si="24"/>
      </c>
      <c r="G1083" s="66"/>
    </row>
    <row r="1084" spans="1:7" ht="14.25">
      <c r="A1084" s="111" t="s">
        <v>1427</v>
      </c>
      <c r="B1084" s="120"/>
      <c r="C1084" s="120"/>
      <c r="D1084" s="120"/>
      <c r="E1084" s="120">
        <v>0</v>
      </c>
      <c r="F1084" s="74">
        <f t="shared" si="24"/>
      </c>
      <c r="G1084" s="66"/>
    </row>
    <row r="1085" spans="1:7" ht="14.25">
      <c r="A1085" s="111" t="s">
        <v>1428</v>
      </c>
      <c r="B1085" s="120"/>
      <c r="C1085" s="120"/>
      <c r="D1085" s="120"/>
      <c r="E1085" s="120">
        <v>0</v>
      </c>
      <c r="F1085" s="74">
        <f t="shared" si="24"/>
      </c>
      <c r="G1085" s="66"/>
    </row>
    <row r="1086" spans="1:7" ht="14.25">
      <c r="A1086" s="111" t="s">
        <v>1429</v>
      </c>
      <c r="B1086" s="120"/>
      <c r="C1086" s="120"/>
      <c r="D1086" s="120"/>
      <c r="E1086" s="120">
        <v>0</v>
      </c>
      <c r="F1086" s="74">
        <f t="shared" si="24"/>
      </c>
      <c r="G1086" s="66"/>
    </row>
    <row r="1087" spans="1:7" ht="14.25">
      <c r="A1087" s="111" t="s">
        <v>1430</v>
      </c>
      <c r="B1087" s="120"/>
      <c r="C1087" s="120"/>
      <c r="D1087" s="120"/>
      <c r="E1087" s="120">
        <v>0</v>
      </c>
      <c r="F1087" s="74">
        <f t="shared" si="24"/>
      </c>
      <c r="G1087" s="66"/>
    </row>
    <row r="1088" spans="1:7" ht="14.25">
      <c r="A1088" s="111" t="s">
        <v>1431</v>
      </c>
      <c r="B1088" s="120"/>
      <c r="C1088" s="120"/>
      <c r="D1088" s="120"/>
      <c r="E1088" s="120">
        <v>0</v>
      </c>
      <c r="F1088" s="74">
        <f t="shared" si="24"/>
      </c>
      <c r="G1088" s="66"/>
    </row>
    <row r="1089" spans="1:7" ht="14.25">
      <c r="A1089" s="111" t="s">
        <v>1432</v>
      </c>
      <c r="B1089" s="120"/>
      <c r="C1089" s="120"/>
      <c r="D1089" s="120"/>
      <c r="E1089" s="120">
        <v>0</v>
      </c>
      <c r="F1089" s="74">
        <f t="shared" si="24"/>
      </c>
      <c r="G1089" s="66"/>
    </row>
    <row r="1090" spans="1:7" ht="14.25">
      <c r="A1090" s="116" t="s">
        <v>280</v>
      </c>
      <c r="B1090" s="120">
        <f>SUM(B1091:B1105)</f>
        <v>0</v>
      </c>
      <c r="C1090" s="120">
        <f>SUM(C1091:C1105)</f>
        <v>0</v>
      </c>
      <c r="D1090" s="120">
        <f>SUM(D1091:D1105)</f>
        <v>128</v>
      </c>
      <c r="E1090" s="120">
        <f>SUM(E1091:E1105)</f>
        <v>128</v>
      </c>
      <c r="F1090" s="74">
        <f t="shared" si="24"/>
        <v>100</v>
      </c>
      <c r="G1090" s="66"/>
    </row>
    <row r="1091" spans="1:7" ht="14.25">
      <c r="A1091" s="111" t="s">
        <v>717</v>
      </c>
      <c r="B1091" s="120"/>
      <c r="C1091" s="120"/>
      <c r="D1091" s="120"/>
      <c r="E1091" s="120">
        <v>0</v>
      </c>
      <c r="F1091" s="74">
        <f t="shared" si="24"/>
      </c>
      <c r="G1091" s="66"/>
    </row>
    <row r="1092" spans="1:7" ht="14.25">
      <c r="A1092" s="111" t="s">
        <v>718</v>
      </c>
      <c r="B1092" s="120"/>
      <c r="C1092" s="120"/>
      <c r="D1092" s="120"/>
      <c r="E1092" s="120">
        <v>0</v>
      </c>
      <c r="F1092" s="74">
        <f t="shared" si="24"/>
      </c>
      <c r="G1092" s="66"/>
    </row>
    <row r="1093" spans="1:7" ht="14.25">
      <c r="A1093" s="111" t="s">
        <v>719</v>
      </c>
      <c r="B1093" s="120"/>
      <c r="C1093" s="120"/>
      <c r="D1093" s="120"/>
      <c r="E1093" s="120">
        <v>0</v>
      </c>
      <c r="F1093" s="74">
        <f aca="true" t="shared" si="25" ref="F1093:F1156">IF(D1093&lt;&gt;0,(E1093/D1093)*100,"")</f>
      </c>
      <c r="G1093" s="66"/>
    </row>
    <row r="1094" spans="1:7" ht="14.25">
      <c r="A1094" s="111" t="s">
        <v>1433</v>
      </c>
      <c r="B1094" s="120"/>
      <c r="C1094" s="120"/>
      <c r="D1094" s="120"/>
      <c r="E1094" s="120">
        <v>0</v>
      </c>
      <c r="F1094" s="74">
        <f t="shared" si="25"/>
      </c>
      <c r="G1094" s="66"/>
    </row>
    <row r="1095" spans="1:7" ht="14.25">
      <c r="A1095" s="111" t="s">
        <v>1434</v>
      </c>
      <c r="B1095" s="120"/>
      <c r="C1095" s="120"/>
      <c r="D1095" s="120"/>
      <c r="E1095" s="120">
        <v>0</v>
      </c>
      <c r="F1095" s="74">
        <f t="shared" si="25"/>
      </c>
      <c r="G1095" s="66"/>
    </row>
    <row r="1096" spans="1:7" ht="14.25">
      <c r="A1096" s="111" t="s">
        <v>1435</v>
      </c>
      <c r="B1096" s="120"/>
      <c r="C1096" s="120"/>
      <c r="D1096" s="120"/>
      <c r="E1096" s="120">
        <v>0</v>
      </c>
      <c r="F1096" s="74">
        <f t="shared" si="25"/>
      </c>
      <c r="G1096" s="66"/>
    </row>
    <row r="1097" spans="1:7" ht="14.25">
      <c r="A1097" s="111" t="s">
        <v>1436</v>
      </c>
      <c r="B1097" s="120"/>
      <c r="C1097" s="120"/>
      <c r="D1097" s="120"/>
      <c r="E1097" s="120">
        <v>0</v>
      </c>
      <c r="F1097" s="74">
        <f t="shared" si="25"/>
      </c>
      <c r="G1097" s="66"/>
    </row>
    <row r="1098" spans="1:7" ht="14.25">
      <c r="A1098" s="111" t="s">
        <v>1437</v>
      </c>
      <c r="B1098" s="120"/>
      <c r="C1098" s="120"/>
      <c r="D1098" s="120"/>
      <c r="E1098" s="120">
        <v>0</v>
      </c>
      <c r="F1098" s="74">
        <f t="shared" si="25"/>
      </c>
      <c r="G1098" s="66"/>
    </row>
    <row r="1099" spans="1:7" ht="14.25">
      <c r="A1099" s="111" t="s">
        <v>1438</v>
      </c>
      <c r="B1099" s="120"/>
      <c r="C1099" s="120"/>
      <c r="D1099" s="120"/>
      <c r="E1099" s="120">
        <v>0</v>
      </c>
      <c r="F1099" s="74">
        <f t="shared" si="25"/>
      </c>
      <c r="G1099" s="66"/>
    </row>
    <row r="1100" spans="1:7" ht="14.25">
      <c r="A1100" s="111" t="s">
        <v>1439</v>
      </c>
      <c r="B1100" s="120"/>
      <c r="C1100" s="120"/>
      <c r="D1100" s="120"/>
      <c r="E1100" s="120">
        <v>0</v>
      </c>
      <c r="F1100" s="74">
        <f t="shared" si="25"/>
      </c>
      <c r="G1100" s="66"/>
    </row>
    <row r="1101" spans="1:7" ht="14.25">
      <c r="A1101" s="111" t="s">
        <v>1440</v>
      </c>
      <c r="B1101" s="120"/>
      <c r="C1101" s="120"/>
      <c r="D1101" s="120"/>
      <c r="E1101" s="120">
        <v>0</v>
      </c>
      <c r="F1101" s="74">
        <f t="shared" si="25"/>
      </c>
      <c r="G1101" s="66"/>
    </row>
    <row r="1102" spans="1:7" ht="14.25">
      <c r="A1102" s="111" t="s">
        <v>1441</v>
      </c>
      <c r="B1102" s="120"/>
      <c r="C1102" s="120"/>
      <c r="D1102" s="120"/>
      <c r="E1102" s="120">
        <v>0</v>
      </c>
      <c r="F1102" s="74">
        <f t="shared" si="25"/>
      </c>
      <c r="G1102" s="66"/>
    </row>
    <row r="1103" spans="1:7" ht="14.25">
      <c r="A1103" s="111" t="s">
        <v>1442</v>
      </c>
      <c r="B1103" s="120"/>
      <c r="C1103" s="120"/>
      <c r="D1103" s="120"/>
      <c r="E1103" s="120">
        <v>0</v>
      </c>
      <c r="F1103" s="74">
        <f t="shared" si="25"/>
      </c>
      <c r="G1103" s="66"/>
    </row>
    <row r="1104" spans="1:7" ht="14.25">
      <c r="A1104" s="111" t="s">
        <v>1443</v>
      </c>
      <c r="B1104" s="120"/>
      <c r="C1104" s="120"/>
      <c r="D1104" s="120"/>
      <c r="E1104" s="120">
        <v>0</v>
      </c>
      <c r="F1104" s="74">
        <f t="shared" si="25"/>
      </c>
      <c r="G1104" s="66"/>
    </row>
    <row r="1105" spans="1:7" ht="14.25">
      <c r="A1105" s="111" t="s">
        <v>1444</v>
      </c>
      <c r="B1105" s="120"/>
      <c r="C1105" s="120"/>
      <c r="D1105" s="120">
        <v>128</v>
      </c>
      <c r="E1105" s="120">
        <v>128</v>
      </c>
      <c r="F1105" s="74">
        <f t="shared" si="25"/>
        <v>100</v>
      </c>
      <c r="G1105" s="66"/>
    </row>
    <row r="1106" spans="1:7" ht="14.25">
      <c r="A1106" s="116" t="s">
        <v>281</v>
      </c>
      <c r="B1106" s="120">
        <f>SUM(B1107:B1110)</f>
        <v>0</v>
      </c>
      <c r="C1106" s="120">
        <f>SUM(C1107:C1110)</f>
        <v>0</v>
      </c>
      <c r="D1106" s="120">
        <f>SUM(D1107:D1110)</f>
        <v>0</v>
      </c>
      <c r="E1106" s="120">
        <f>SUM(E1107:E1110)</f>
        <v>0</v>
      </c>
      <c r="F1106" s="74">
        <f t="shared" si="25"/>
      </c>
      <c r="G1106" s="66"/>
    </row>
    <row r="1107" spans="1:7" ht="14.25">
      <c r="A1107" s="111" t="s">
        <v>717</v>
      </c>
      <c r="B1107" s="120"/>
      <c r="C1107" s="120"/>
      <c r="D1107" s="120"/>
      <c r="E1107" s="120">
        <v>0</v>
      </c>
      <c r="F1107" s="74">
        <f t="shared" si="25"/>
      </c>
      <c r="G1107" s="66"/>
    </row>
    <row r="1108" spans="1:7" ht="14.25">
      <c r="A1108" s="111" t="s">
        <v>718</v>
      </c>
      <c r="B1108" s="120"/>
      <c r="C1108" s="120"/>
      <c r="D1108" s="120"/>
      <c r="E1108" s="120">
        <v>0</v>
      </c>
      <c r="F1108" s="74">
        <f t="shared" si="25"/>
      </c>
      <c r="G1108" s="66"/>
    </row>
    <row r="1109" spans="1:7" ht="14.25">
      <c r="A1109" s="111" t="s">
        <v>719</v>
      </c>
      <c r="B1109" s="120"/>
      <c r="C1109" s="120"/>
      <c r="D1109" s="120"/>
      <c r="E1109" s="120">
        <v>0</v>
      </c>
      <c r="F1109" s="74">
        <f t="shared" si="25"/>
      </c>
      <c r="G1109" s="66"/>
    </row>
    <row r="1110" spans="1:7" ht="14.25">
      <c r="A1110" s="111" t="s">
        <v>1445</v>
      </c>
      <c r="B1110" s="120"/>
      <c r="C1110" s="120"/>
      <c r="D1110" s="120"/>
      <c r="E1110" s="120">
        <v>0</v>
      </c>
      <c r="F1110" s="74">
        <f t="shared" si="25"/>
      </c>
      <c r="G1110" s="66"/>
    </row>
    <row r="1111" spans="1:7" ht="14.25">
      <c r="A1111" s="116" t="s">
        <v>282</v>
      </c>
      <c r="B1111" s="120">
        <f>SUM(B1112:B1124)</f>
        <v>0</v>
      </c>
      <c r="C1111" s="120">
        <f>SUM(C1112:C1124)</f>
        <v>0</v>
      </c>
      <c r="D1111" s="120">
        <f>SUM(D1112:D1124)</f>
        <v>0</v>
      </c>
      <c r="E1111" s="120">
        <f>SUM(E1112:E1124)</f>
        <v>0</v>
      </c>
      <c r="F1111" s="74">
        <f t="shared" si="25"/>
      </c>
      <c r="G1111" s="66"/>
    </row>
    <row r="1112" spans="1:7" ht="14.25">
      <c r="A1112" s="111" t="s">
        <v>717</v>
      </c>
      <c r="B1112" s="120"/>
      <c r="C1112" s="120"/>
      <c r="D1112" s="120"/>
      <c r="E1112" s="120">
        <v>0</v>
      </c>
      <c r="F1112" s="74">
        <f t="shared" si="25"/>
      </c>
      <c r="G1112" s="66"/>
    </row>
    <row r="1113" spans="1:7" ht="14.25">
      <c r="A1113" s="111" t="s">
        <v>718</v>
      </c>
      <c r="B1113" s="120"/>
      <c r="C1113" s="120"/>
      <c r="D1113" s="120"/>
      <c r="E1113" s="120">
        <v>0</v>
      </c>
      <c r="F1113" s="74">
        <f t="shared" si="25"/>
      </c>
      <c r="G1113" s="66"/>
    </row>
    <row r="1114" spans="1:7" ht="14.25">
      <c r="A1114" s="111" t="s">
        <v>719</v>
      </c>
      <c r="B1114" s="120"/>
      <c r="C1114" s="120"/>
      <c r="D1114" s="120"/>
      <c r="E1114" s="120">
        <v>0</v>
      </c>
      <c r="F1114" s="74">
        <f t="shared" si="25"/>
      </c>
      <c r="G1114" s="66"/>
    </row>
    <row r="1115" spans="1:7" ht="14.25">
      <c r="A1115" s="111" t="s">
        <v>1446</v>
      </c>
      <c r="B1115" s="120"/>
      <c r="C1115" s="120"/>
      <c r="D1115" s="120"/>
      <c r="E1115" s="120">
        <v>0</v>
      </c>
      <c r="F1115" s="74">
        <f t="shared" si="25"/>
      </c>
      <c r="G1115" s="66"/>
    </row>
    <row r="1116" spans="1:7" ht="14.25">
      <c r="A1116" s="111" t="s">
        <v>1447</v>
      </c>
      <c r="B1116" s="120"/>
      <c r="C1116" s="120"/>
      <c r="D1116" s="120"/>
      <c r="E1116" s="120">
        <v>0</v>
      </c>
      <c r="F1116" s="74">
        <f t="shared" si="25"/>
      </c>
      <c r="G1116" s="66"/>
    </row>
    <row r="1117" spans="1:7" ht="14.25">
      <c r="A1117" s="111" t="s">
        <v>1448</v>
      </c>
      <c r="B1117" s="120"/>
      <c r="C1117" s="120"/>
      <c r="D1117" s="120"/>
      <c r="E1117" s="120">
        <v>0</v>
      </c>
      <c r="F1117" s="74">
        <f t="shared" si="25"/>
      </c>
      <c r="G1117" s="66"/>
    </row>
    <row r="1118" spans="1:7" ht="14.25">
      <c r="A1118" s="111" t="s">
        <v>1449</v>
      </c>
      <c r="B1118" s="120"/>
      <c r="C1118" s="120"/>
      <c r="D1118" s="120"/>
      <c r="E1118" s="120">
        <v>0</v>
      </c>
      <c r="F1118" s="74">
        <f t="shared" si="25"/>
      </c>
      <c r="G1118" s="66"/>
    </row>
    <row r="1119" spans="1:7" ht="14.25">
      <c r="A1119" s="111" t="s">
        <v>1450</v>
      </c>
      <c r="B1119" s="120"/>
      <c r="C1119" s="120"/>
      <c r="D1119" s="120"/>
      <c r="E1119" s="120">
        <v>0</v>
      </c>
      <c r="F1119" s="74">
        <f t="shared" si="25"/>
      </c>
      <c r="G1119" s="66"/>
    </row>
    <row r="1120" spans="1:7" ht="14.25">
      <c r="A1120" s="111" t="s">
        <v>1451</v>
      </c>
      <c r="B1120" s="120"/>
      <c r="C1120" s="120"/>
      <c r="D1120" s="120"/>
      <c r="E1120" s="120">
        <v>0</v>
      </c>
      <c r="F1120" s="74">
        <f t="shared" si="25"/>
      </c>
      <c r="G1120" s="66"/>
    </row>
    <row r="1121" spans="1:7" ht="14.25">
      <c r="A1121" s="111" t="s">
        <v>1452</v>
      </c>
      <c r="B1121" s="120"/>
      <c r="C1121" s="120"/>
      <c r="D1121" s="120"/>
      <c r="E1121" s="120">
        <v>0</v>
      </c>
      <c r="F1121" s="74">
        <f t="shared" si="25"/>
      </c>
      <c r="G1121" s="66"/>
    </row>
    <row r="1122" spans="1:7" ht="14.25">
      <c r="A1122" s="111" t="s">
        <v>1406</v>
      </c>
      <c r="B1122" s="120"/>
      <c r="C1122" s="120"/>
      <c r="D1122" s="120"/>
      <c r="E1122" s="120">
        <v>0</v>
      </c>
      <c r="F1122" s="74">
        <f t="shared" si="25"/>
      </c>
      <c r="G1122" s="66"/>
    </row>
    <row r="1123" spans="1:7" ht="14.25">
      <c r="A1123" s="111" t="s">
        <v>1453</v>
      </c>
      <c r="B1123" s="120"/>
      <c r="C1123" s="120"/>
      <c r="D1123" s="120"/>
      <c r="E1123" s="120">
        <v>0</v>
      </c>
      <c r="F1123" s="74">
        <f t="shared" si="25"/>
      </c>
      <c r="G1123" s="66"/>
    </row>
    <row r="1124" spans="1:7" ht="14.25">
      <c r="A1124" s="111" t="s">
        <v>1454</v>
      </c>
      <c r="B1124" s="120"/>
      <c r="C1124" s="120"/>
      <c r="D1124" s="120"/>
      <c r="E1124" s="120">
        <v>0</v>
      </c>
      <c r="F1124" s="74">
        <f t="shared" si="25"/>
      </c>
      <c r="G1124" s="66"/>
    </row>
    <row r="1125" spans="1:7" ht="14.25">
      <c r="A1125" s="116" t="s">
        <v>283</v>
      </c>
      <c r="B1125" s="120">
        <f>SUM(B1126:B1133)</f>
        <v>206</v>
      </c>
      <c r="C1125" s="120">
        <f>SUM(C1126:C1133)</f>
        <v>167</v>
      </c>
      <c r="D1125" s="120">
        <f>SUM(D1126:D1133)</f>
        <v>184</v>
      </c>
      <c r="E1125" s="120">
        <f>SUM(E1126:E1133)</f>
        <v>184</v>
      </c>
      <c r="F1125" s="74">
        <f t="shared" si="25"/>
        <v>100</v>
      </c>
      <c r="G1125" s="66">
        <f>(E1125-B1125)/B1125*100</f>
        <v>-10.679611650485436</v>
      </c>
    </row>
    <row r="1126" spans="1:7" ht="14.25">
      <c r="A1126" s="111" t="s">
        <v>717</v>
      </c>
      <c r="B1126" s="120">
        <v>149</v>
      </c>
      <c r="C1126" s="120">
        <v>146</v>
      </c>
      <c r="D1126" s="120">
        <v>132</v>
      </c>
      <c r="E1126" s="120">
        <v>132</v>
      </c>
      <c r="F1126" s="74">
        <f t="shared" si="25"/>
        <v>100</v>
      </c>
      <c r="G1126" s="66">
        <f>(E1126-B1126)/B1126*100</f>
        <v>-11.409395973154362</v>
      </c>
    </row>
    <row r="1127" spans="1:7" ht="14.25">
      <c r="A1127" s="111" t="s">
        <v>718</v>
      </c>
      <c r="B1127" s="120"/>
      <c r="C1127" s="120">
        <v>0</v>
      </c>
      <c r="D1127" s="120"/>
      <c r="E1127" s="120">
        <v>0</v>
      </c>
      <c r="F1127" s="74">
        <f t="shared" si="25"/>
      </c>
      <c r="G1127" s="66"/>
    </row>
    <row r="1128" spans="1:7" ht="14.25">
      <c r="A1128" s="111" t="s">
        <v>719</v>
      </c>
      <c r="B1128" s="120"/>
      <c r="C1128" s="120">
        <v>0</v>
      </c>
      <c r="D1128" s="120"/>
      <c r="E1128" s="120">
        <v>0</v>
      </c>
      <c r="F1128" s="74">
        <f t="shared" si="25"/>
      </c>
      <c r="G1128" s="66"/>
    </row>
    <row r="1129" spans="1:7" ht="14.25">
      <c r="A1129" s="111" t="s">
        <v>1455</v>
      </c>
      <c r="B1129" s="120"/>
      <c r="C1129" s="120">
        <v>0</v>
      </c>
      <c r="D1129" s="120"/>
      <c r="E1129" s="120">
        <v>0</v>
      </c>
      <c r="F1129" s="74">
        <f t="shared" si="25"/>
      </c>
      <c r="G1129" s="66"/>
    </row>
    <row r="1130" spans="1:7" ht="14.25">
      <c r="A1130" s="111" t="s">
        <v>1456</v>
      </c>
      <c r="B1130" s="120">
        <v>43</v>
      </c>
      <c r="C1130" s="120">
        <v>21</v>
      </c>
      <c r="D1130" s="120">
        <v>21</v>
      </c>
      <c r="E1130" s="120">
        <v>21</v>
      </c>
      <c r="F1130" s="74">
        <f t="shared" si="25"/>
        <v>100</v>
      </c>
      <c r="G1130" s="66">
        <f>(E1130-B1130)/B1130*100</f>
        <v>-51.162790697674424</v>
      </c>
    </row>
    <row r="1131" spans="1:7" ht="14.25">
      <c r="A1131" s="111" t="s">
        <v>1457</v>
      </c>
      <c r="B1131" s="120"/>
      <c r="C1131" s="120"/>
      <c r="D1131" s="120"/>
      <c r="E1131" s="120">
        <v>0</v>
      </c>
      <c r="F1131" s="74">
        <f t="shared" si="25"/>
      </c>
      <c r="G1131" s="66"/>
    </row>
    <row r="1132" spans="1:7" ht="14.25">
      <c r="A1132" s="111" t="s">
        <v>1458</v>
      </c>
      <c r="B1132" s="120"/>
      <c r="C1132" s="120"/>
      <c r="D1132" s="120"/>
      <c r="E1132" s="120">
        <v>0</v>
      </c>
      <c r="F1132" s="74">
        <f t="shared" si="25"/>
      </c>
      <c r="G1132" s="66"/>
    </row>
    <row r="1133" spans="1:7" ht="14.25">
      <c r="A1133" s="111" t="s">
        <v>1459</v>
      </c>
      <c r="B1133" s="120">
        <v>14</v>
      </c>
      <c r="C1133" s="120"/>
      <c r="D1133" s="120">
        <v>31</v>
      </c>
      <c r="E1133" s="120">
        <v>31</v>
      </c>
      <c r="F1133" s="74">
        <f t="shared" si="25"/>
        <v>100</v>
      </c>
      <c r="G1133" s="66">
        <f>(E1133-B1133)/B1133*100</f>
        <v>121.42857142857142</v>
      </c>
    </row>
    <row r="1134" spans="1:7" ht="14.25">
      <c r="A1134" s="116" t="s">
        <v>284</v>
      </c>
      <c r="B1134" s="120">
        <f>SUM(B1135:B1140)</f>
        <v>0</v>
      </c>
      <c r="C1134" s="120">
        <f>SUM(C1135:C1140)</f>
        <v>0</v>
      </c>
      <c r="D1134" s="120">
        <f>SUM(D1135:D1140)</f>
        <v>0</v>
      </c>
      <c r="E1134" s="120">
        <f>SUM(E1135:E1140)</f>
        <v>0</v>
      </c>
      <c r="F1134" s="74">
        <f t="shared" si="25"/>
      </c>
      <c r="G1134" s="66"/>
    </row>
    <row r="1135" spans="1:7" ht="14.25">
      <c r="A1135" s="111" t="s">
        <v>717</v>
      </c>
      <c r="B1135" s="120"/>
      <c r="C1135" s="120"/>
      <c r="D1135" s="120"/>
      <c r="E1135" s="120">
        <v>0</v>
      </c>
      <c r="F1135" s="74">
        <f t="shared" si="25"/>
      </c>
      <c r="G1135" s="66"/>
    </row>
    <row r="1136" spans="1:7" ht="14.25">
      <c r="A1136" s="111" t="s">
        <v>718</v>
      </c>
      <c r="B1136" s="120"/>
      <c r="C1136" s="120"/>
      <c r="D1136" s="120"/>
      <c r="E1136" s="120">
        <v>0</v>
      </c>
      <c r="F1136" s="74">
        <f t="shared" si="25"/>
      </c>
      <c r="G1136" s="66"/>
    </row>
    <row r="1137" spans="1:7" ht="14.25">
      <c r="A1137" s="111" t="s">
        <v>719</v>
      </c>
      <c r="B1137" s="120"/>
      <c r="C1137" s="120"/>
      <c r="D1137" s="120"/>
      <c r="E1137" s="120">
        <v>0</v>
      </c>
      <c r="F1137" s="74">
        <f t="shared" si="25"/>
      </c>
      <c r="G1137" s="66"/>
    </row>
    <row r="1138" spans="1:7" ht="14.25">
      <c r="A1138" s="111" t="s">
        <v>1460</v>
      </c>
      <c r="B1138" s="120"/>
      <c r="C1138" s="120"/>
      <c r="D1138" s="120"/>
      <c r="E1138" s="120">
        <v>0</v>
      </c>
      <c r="F1138" s="74">
        <f t="shared" si="25"/>
      </c>
      <c r="G1138" s="66"/>
    </row>
    <row r="1139" spans="1:7" ht="14.25">
      <c r="A1139" s="111" t="s">
        <v>1461</v>
      </c>
      <c r="B1139" s="120"/>
      <c r="C1139" s="120"/>
      <c r="D1139" s="120"/>
      <c r="E1139" s="120">
        <v>0</v>
      </c>
      <c r="F1139" s="74">
        <f t="shared" si="25"/>
      </c>
      <c r="G1139" s="66"/>
    </row>
    <row r="1140" spans="1:7" ht="14.25">
      <c r="A1140" s="111" t="s">
        <v>1462</v>
      </c>
      <c r="B1140" s="120"/>
      <c r="C1140" s="120"/>
      <c r="D1140" s="120"/>
      <c r="E1140" s="120">
        <v>0</v>
      </c>
      <c r="F1140" s="74">
        <f t="shared" si="25"/>
      </c>
      <c r="G1140" s="66"/>
    </row>
    <row r="1141" spans="1:7" ht="14.25">
      <c r="A1141" s="116" t="s">
        <v>285</v>
      </c>
      <c r="B1141" s="120">
        <f>SUM(B1142:B1147)</f>
        <v>0</v>
      </c>
      <c r="C1141" s="120">
        <f>SUM(C1142:C1147)</f>
        <v>0</v>
      </c>
      <c r="D1141" s="120">
        <f>SUM(D1142:D1147)</f>
        <v>222</v>
      </c>
      <c r="E1141" s="120">
        <f>SUM(E1142:E1147)</f>
        <v>222</v>
      </c>
      <c r="F1141" s="74">
        <f t="shared" si="25"/>
        <v>100</v>
      </c>
      <c r="G1141" s="66"/>
    </row>
    <row r="1142" spans="1:7" ht="14.25">
      <c r="A1142" s="111" t="s">
        <v>717</v>
      </c>
      <c r="B1142" s="120"/>
      <c r="C1142" s="120"/>
      <c r="D1142" s="120"/>
      <c r="E1142" s="120">
        <v>0</v>
      </c>
      <c r="F1142" s="74">
        <f t="shared" si="25"/>
      </c>
      <c r="G1142" s="66"/>
    </row>
    <row r="1143" spans="1:7" ht="14.25">
      <c r="A1143" s="111" t="s">
        <v>718</v>
      </c>
      <c r="B1143" s="120"/>
      <c r="C1143" s="120"/>
      <c r="D1143" s="120"/>
      <c r="E1143" s="120">
        <v>0</v>
      </c>
      <c r="F1143" s="74">
        <f t="shared" si="25"/>
      </c>
      <c r="G1143" s="66"/>
    </row>
    <row r="1144" spans="1:7" ht="14.25">
      <c r="A1144" s="111" t="s">
        <v>719</v>
      </c>
      <c r="B1144" s="120"/>
      <c r="C1144" s="120"/>
      <c r="D1144" s="120"/>
      <c r="E1144" s="120">
        <v>0</v>
      </c>
      <c r="F1144" s="74">
        <f t="shared" si="25"/>
      </c>
      <c r="G1144" s="66"/>
    </row>
    <row r="1145" spans="1:7" ht="14.25">
      <c r="A1145" s="111" t="s">
        <v>1463</v>
      </c>
      <c r="B1145" s="120"/>
      <c r="C1145" s="120"/>
      <c r="D1145" s="120"/>
      <c r="E1145" s="120">
        <v>0</v>
      </c>
      <c r="F1145" s="74">
        <f t="shared" si="25"/>
      </c>
      <c r="G1145" s="66"/>
    </row>
    <row r="1146" spans="1:7" ht="14.25">
      <c r="A1146" s="111" t="s">
        <v>1464</v>
      </c>
      <c r="B1146" s="120"/>
      <c r="C1146" s="120"/>
      <c r="D1146" s="120">
        <v>200</v>
      </c>
      <c r="E1146" s="120">
        <v>200</v>
      </c>
      <c r="F1146" s="74">
        <f t="shared" si="25"/>
        <v>100</v>
      </c>
      <c r="G1146" s="66"/>
    </row>
    <row r="1147" spans="1:7" ht="14.25">
      <c r="A1147" s="111" t="s">
        <v>1465</v>
      </c>
      <c r="B1147" s="120"/>
      <c r="C1147" s="120"/>
      <c r="D1147" s="120">
        <v>22</v>
      </c>
      <c r="E1147" s="120">
        <v>22</v>
      </c>
      <c r="F1147" s="74">
        <f t="shared" si="25"/>
        <v>100</v>
      </c>
      <c r="G1147" s="66"/>
    </row>
    <row r="1148" spans="1:7" ht="14.25">
      <c r="A1148" s="116" t="s">
        <v>1466</v>
      </c>
      <c r="B1148" s="120">
        <f>SUM(B1149:B1154)</f>
        <v>300</v>
      </c>
      <c r="C1148" s="120">
        <f>SUM(C1149:C1154)</f>
        <v>0</v>
      </c>
      <c r="D1148" s="120">
        <f>SUM(D1149:D1154)</f>
        <v>254</v>
      </c>
      <c r="E1148" s="120">
        <f>SUM(E1149:E1154)</f>
        <v>254</v>
      </c>
      <c r="F1148" s="74">
        <f t="shared" si="25"/>
        <v>100</v>
      </c>
      <c r="G1148" s="66">
        <f>(E1148-B1148)/B1148*100</f>
        <v>-15.333333333333332</v>
      </c>
    </row>
    <row r="1149" spans="1:7" ht="14.25">
      <c r="A1149" s="111" t="s">
        <v>1467</v>
      </c>
      <c r="B1149" s="120"/>
      <c r="C1149" s="120"/>
      <c r="D1149" s="120"/>
      <c r="E1149" s="120">
        <v>0</v>
      </c>
      <c r="F1149" s="74">
        <f t="shared" si="25"/>
      </c>
      <c r="G1149" s="66"/>
    </row>
    <row r="1150" spans="1:7" ht="14.25">
      <c r="A1150" s="111" t="s">
        <v>1468</v>
      </c>
      <c r="B1150" s="120"/>
      <c r="C1150" s="120"/>
      <c r="D1150" s="120"/>
      <c r="E1150" s="120">
        <v>0</v>
      </c>
      <c r="F1150" s="74">
        <f t="shared" si="25"/>
      </c>
      <c r="G1150" s="66"/>
    </row>
    <row r="1151" spans="1:7" ht="14.25">
      <c r="A1151" s="111" t="s">
        <v>1469</v>
      </c>
      <c r="B1151" s="120"/>
      <c r="C1151" s="120"/>
      <c r="D1151" s="120"/>
      <c r="E1151" s="120">
        <v>0</v>
      </c>
      <c r="F1151" s="74">
        <f t="shared" si="25"/>
      </c>
      <c r="G1151" s="66"/>
    </row>
    <row r="1152" spans="1:7" ht="14.25">
      <c r="A1152" s="111" t="s">
        <v>1470</v>
      </c>
      <c r="B1152" s="120"/>
      <c r="C1152" s="120"/>
      <c r="D1152" s="120"/>
      <c r="E1152" s="120">
        <v>0</v>
      </c>
      <c r="F1152" s="74">
        <f t="shared" si="25"/>
      </c>
      <c r="G1152" s="66"/>
    </row>
    <row r="1153" spans="1:7" ht="14.25">
      <c r="A1153" s="111" t="s">
        <v>1471</v>
      </c>
      <c r="B1153" s="120"/>
      <c r="C1153" s="120"/>
      <c r="D1153" s="120"/>
      <c r="E1153" s="120">
        <v>0</v>
      </c>
      <c r="F1153" s="74">
        <f t="shared" si="25"/>
      </c>
      <c r="G1153" s="66"/>
    </row>
    <row r="1154" spans="1:7" ht="14.25">
      <c r="A1154" s="111" t="s">
        <v>1472</v>
      </c>
      <c r="B1154" s="120">
        <v>300</v>
      </c>
      <c r="C1154" s="120"/>
      <c r="D1154" s="120">
        <v>254</v>
      </c>
      <c r="E1154" s="120">
        <v>254</v>
      </c>
      <c r="F1154" s="74">
        <f t="shared" si="25"/>
        <v>100</v>
      </c>
      <c r="G1154" s="66">
        <f>(E1154-B1154)/B1154*100</f>
        <v>-15.333333333333332</v>
      </c>
    </row>
    <row r="1155" spans="1:7" ht="14.25">
      <c r="A1155" s="116" t="s">
        <v>286</v>
      </c>
      <c r="B1155" s="120">
        <f>SUM(B1156,B1166,B1173,B1179)</f>
        <v>614</v>
      </c>
      <c r="C1155" s="120">
        <f>SUM(C1156,C1166,C1173,C1179)</f>
        <v>144.48000000000002</v>
      </c>
      <c r="D1155" s="120">
        <f>SUM(D1156,D1166,D1173,D1179)</f>
        <v>2553</v>
      </c>
      <c r="E1155" s="120">
        <f>SUM(E1156,E1166,E1173,E1179)</f>
        <v>2033</v>
      </c>
      <c r="F1155" s="74">
        <f t="shared" si="25"/>
        <v>79.63180571876224</v>
      </c>
      <c r="G1155" s="66">
        <f>(E1155-B1155)/B1155*100</f>
        <v>231.1074918566775</v>
      </c>
    </row>
    <row r="1156" spans="1:7" ht="14.25">
      <c r="A1156" s="116" t="s">
        <v>287</v>
      </c>
      <c r="B1156" s="120">
        <f>SUM(B1157:B1165)</f>
        <v>250</v>
      </c>
      <c r="C1156" s="120">
        <f>SUM(C1157:C1165)</f>
        <v>96</v>
      </c>
      <c r="D1156" s="120">
        <f>SUM(D1157:D1165)</f>
        <v>2269</v>
      </c>
      <c r="E1156" s="120">
        <f>SUM(E1157:E1165)</f>
        <v>1749</v>
      </c>
      <c r="F1156" s="74">
        <f t="shared" si="25"/>
        <v>77.08241516086382</v>
      </c>
      <c r="G1156" s="66">
        <f>(E1156-B1156)/B1156*100</f>
        <v>599.6</v>
      </c>
    </row>
    <row r="1157" spans="1:7" ht="14.25">
      <c r="A1157" s="111" t="s">
        <v>717</v>
      </c>
      <c r="B1157" s="120">
        <v>92</v>
      </c>
      <c r="C1157" s="120">
        <v>93</v>
      </c>
      <c r="D1157" s="120">
        <v>116</v>
      </c>
      <c r="E1157" s="120">
        <v>116</v>
      </c>
      <c r="F1157" s="74">
        <f aca="true" t="shared" si="26" ref="F1157:F1220">IF(D1157&lt;&gt;0,(E1157/D1157)*100,"")</f>
        <v>100</v>
      </c>
      <c r="G1157" s="66">
        <f>(E1157-B1157)/B1157*100</f>
        <v>26.08695652173913</v>
      </c>
    </row>
    <row r="1158" spans="1:7" ht="14.25">
      <c r="A1158" s="111" t="s">
        <v>718</v>
      </c>
      <c r="B1158" s="120">
        <v>2</v>
      </c>
      <c r="C1158" s="120">
        <v>2</v>
      </c>
      <c r="D1158" s="120">
        <v>6</v>
      </c>
      <c r="E1158" s="120">
        <v>6</v>
      </c>
      <c r="F1158" s="74">
        <f t="shared" si="26"/>
        <v>100</v>
      </c>
      <c r="G1158" s="66">
        <f>(E1158-B1158)/B1158*100</f>
        <v>200</v>
      </c>
    </row>
    <row r="1159" spans="1:7" ht="14.25">
      <c r="A1159" s="111" t="s">
        <v>719</v>
      </c>
      <c r="B1159" s="120"/>
      <c r="C1159" s="120">
        <v>0</v>
      </c>
      <c r="D1159" s="120"/>
      <c r="E1159" s="120">
        <v>0</v>
      </c>
      <c r="F1159" s="74">
        <f t="shared" si="26"/>
      </c>
      <c r="G1159" s="66"/>
    </row>
    <row r="1160" spans="1:7" ht="14.25">
      <c r="A1160" s="111" t="s">
        <v>1473</v>
      </c>
      <c r="B1160" s="120"/>
      <c r="C1160" s="120">
        <v>0</v>
      </c>
      <c r="D1160" s="120"/>
      <c r="E1160" s="120">
        <v>0</v>
      </c>
      <c r="F1160" s="74">
        <f t="shared" si="26"/>
      </c>
      <c r="G1160" s="66"/>
    </row>
    <row r="1161" spans="1:7" ht="14.25">
      <c r="A1161" s="111" t="s">
        <v>1474</v>
      </c>
      <c r="B1161" s="120"/>
      <c r="C1161" s="120">
        <v>0</v>
      </c>
      <c r="D1161" s="120"/>
      <c r="E1161" s="120">
        <v>0</v>
      </c>
      <c r="F1161" s="74">
        <f t="shared" si="26"/>
      </c>
      <c r="G1161" s="66"/>
    </row>
    <row r="1162" spans="1:7" ht="14.25">
      <c r="A1162" s="111" t="s">
        <v>1475</v>
      </c>
      <c r="B1162" s="120"/>
      <c r="C1162" s="120">
        <v>0</v>
      </c>
      <c r="D1162" s="120"/>
      <c r="E1162" s="120">
        <v>0</v>
      </c>
      <c r="F1162" s="74">
        <f t="shared" si="26"/>
      </c>
      <c r="G1162" s="66"/>
    </row>
    <row r="1163" spans="1:7" ht="14.25">
      <c r="A1163" s="111" t="s">
        <v>1476</v>
      </c>
      <c r="B1163" s="120">
        <v>145</v>
      </c>
      <c r="C1163" s="120"/>
      <c r="D1163" s="120">
        <v>1416</v>
      </c>
      <c r="E1163" s="120">
        <v>1416</v>
      </c>
      <c r="F1163" s="74">
        <f t="shared" si="26"/>
        <v>100</v>
      </c>
      <c r="G1163" s="66">
        <f>(E1163-B1163)/B1163*100</f>
        <v>876.551724137931</v>
      </c>
    </row>
    <row r="1164" spans="1:7" ht="14.25">
      <c r="A1164" s="111" t="s">
        <v>726</v>
      </c>
      <c r="B1164" s="120"/>
      <c r="C1164" s="120">
        <v>0</v>
      </c>
      <c r="D1164" s="120"/>
      <c r="E1164" s="120">
        <v>0</v>
      </c>
      <c r="F1164" s="74">
        <f t="shared" si="26"/>
      </c>
      <c r="G1164" s="66"/>
    </row>
    <row r="1165" spans="1:7" ht="14.25">
      <c r="A1165" s="111" t="s">
        <v>1477</v>
      </c>
      <c r="B1165" s="120">
        <v>11</v>
      </c>
      <c r="C1165" s="120">
        <v>1</v>
      </c>
      <c r="D1165" s="120">
        <f>211+520</f>
        <v>731</v>
      </c>
      <c r="E1165" s="120">
        <v>211</v>
      </c>
      <c r="F1165" s="74">
        <f t="shared" si="26"/>
        <v>28.864569083447332</v>
      </c>
      <c r="G1165" s="66">
        <f>(E1165-B1165)/B1165*100</f>
        <v>1818.1818181818182</v>
      </c>
    </row>
    <row r="1166" spans="1:7" ht="14.25">
      <c r="A1166" s="116" t="s">
        <v>288</v>
      </c>
      <c r="B1166" s="120">
        <f>SUM(B1167:B1172)</f>
        <v>170</v>
      </c>
      <c r="C1166" s="120">
        <f>SUM(C1167:C1172)</f>
        <v>48.480000000000004</v>
      </c>
      <c r="D1166" s="120">
        <f>SUM(D1167:D1172)</f>
        <v>266</v>
      </c>
      <c r="E1166" s="120">
        <f>SUM(E1167:E1172)</f>
        <v>266</v>
      </c>
      <c r="F1166" s="74">
        <f t="shared" si="26"/>
        <v>100</v>
      </c>
      <c r="G1166" s="66">
        <f>(E1166-B1166)/B1166*100</f>
        <v>56.470588235294116</v>
      </c>
    </row>
    <row r="1167" spans="1:7" ht="14.25">
      <c r="A1167" s="111" t="s">
        <v>717</v>
      </c>
      <c r="B1167" s="120">
        <v>41</v>
      </c>
      <c r="C1167" s="120">
        <v>40.56</v>
      </c>
      <c r="D1167" s="120">
        <v>59</v>
      </c>
      <c r="E1167" s="120">
        <v>59</v>
      </c>
      <c r="F1167" s="74">
        <f t="shared" si="26"/>
        <v>100</v>
      </c>
      <c r="G1167" s="66">
        <f>(E1167-B1167)/B1167*100</f>
        <v>43.90243902439025</v>
      </c>
    </row>
    <row r="1168" spans="1:7" ht="14.25">
      <c r="A1168" s="111" t="s">
        <v>718</v>
      </c>
      <c r="B1168" s="120">
        <v>55</v>
      </c>
      <c r="C1168" s="120">
        <v>6</v>
      </c>
      <c r="D1168" s="120">
        <v>155</v>
      </c>
      <c r="E1168" s="120">
        <v>155</v>
      </c>
      <c r="F1168" s="74">
        <f t="shared" si="26"/>
        <v>100</v>
      </c>
      <c r="G1168" s="66">
        <f>(E1168-B1168)/B1168*100</f>
        <v>181.8181818181818</v>
      </c>
    </row>
    <row r="1169" spans="1:7" ht="14.25">
      <c r="A1169" s="111" t="s">
        <v>719</v>
      </c>
      <c r="B1169" s="120"/>
      <c r="C1169" s="120">
        <v>0</v>
      </c>
      <c r="D1169" s="120"/>
      <c r="E1169" s="120">
        <v>0</v>
      </c>
      <c r="F1169" s="74">
        <f t="shared" si="26"/>
      </c>
      <c r="G1169" s="66"/>
    </row>
    <row r="1170" spans="1:7" ht="14.25">
      <c r="A1170" s="111" t="s">
        <v>1478</v>
      </c>
      <c r="B1170" s="120"/>
      <c r="C1170" s="120">
        <v>0</v>
      </c>
      <c r="D1170" s="120"/>
      <c r="E1170" s="120">
        <v>0</v>
      </c>
      <c r="F1170" s="74">
        <f t="shared" si="26"/>
      </c>
      <c r="G1170" s="66"/>
    </row>
    <row r="1171" spans="1:7" ht="14.25">
      <c r="A1171" s="111" t="s">
        <v>1479</v>
      </c>
      <c r="B1171" s="120"/>
      <c r="C1171" s="120">
        <v>0</v>
      </c>
      <c r="D1171" s="120"/>
      <c r="E1171" s="120">
        <v>0</v>
      </c>
      <c r="F1171" s="74">
        <f t="shared" si="26"/>
      </c>
      <c r="G1171" s="66"/>
    </row>
    <row r="1172" spans="1:7" ht="14.25">
      <c r="A1172" s="111" t="s">
        <v>1480</v>
      </c>
      <c r="B1172" s="120">
        <v>74</v>
      </c>
      <c r="C1172" s="120">
        <v>1.92</v>
      </c>
      <c r="D1172" s="120">
        <v>52</v>
      </c>
      <c r="E1172" s="120">
        <v>52</v>
      </c>
      <c r="F1172" s="74">
        <f t="shared" si="26"/>
        <v>100</v>
      </c>
      <c r="G1172" s="66">
        <f>(E1172-B1172)/B1172*100</f>
        <v>-29.72972972972973</v>
      </c>
    </row>
    <row r="1173" spans="1:7" ht="14.25">
      <c r="A1173" s="116" t="s">
        <v>289</v>
      </c>
      <c r="B1173" s="120">
        <f>SUM(B1174:B1178)</f>
        <v>194</v>
      </c>
      <c r="C1173" s="120">
        <f>SUM(C1174:C1178)</f>
        <v>0</v>
      </c>
      <c r="D1173" s="120">
        <f>SUM(D1174:D1178)</f>
        <v>18</v>
      </c>
      <c r="E1173" s="120">
        <f>SUM(E1174:E1178)</f>
        <v>18</v>
      </c>
      <c r="F1173" s="74">
        <f t="shared" si="26"/>
        <v>100</v>
      </c>
      <c r="G1173" s="66">
        <f>(E1173-B1173)/B1173*100</f>
        <v>-90.72164948453609</v>
      </c>
    </row>
    <row r="1174" spans="1:7" ht="14.25">
      <c r="A1174" s="111" t="s">
        <v>717</v>
      </c>
      <c r="B1174" s="120"/>
      <c r="C1174" s="120"/>
      <c r="D1174" s="120"/>
      <c r="E1174" s="120">
        <v>0</v>
      </c>
      <c r="F1174" s="74">
        <f t="shared" si="26"/>
      </c>
      <c r="G1174" s="66"/>
    </row>
    <row r="1175" spans="1:7" ht="14.25">
      <c r="A1175" s="111" t="s">
        <v>718</v>
      </c>
      <c r="B1175" s="120"/>
      <c r="C1175" s="120"/>
      <c r="D1175" s="120"/>
      <c r="E1175" s="120">
        <v>0</v>
      </c>
      <c r="F1175" s="74">
        <f t="shared" si="26"/>
      </c>
      <c r="G1175" s="66"/>
    </row>
    <row r="1176" spans="1:7" ht="14.25">
      <c r="A1176" s="111" t="s">
        <v>719</v>
      </c>
      <c r="B1176" s="120"/>
      <c r="C1176" s="120"/>
      <c r="D1176" s="120"/>
      <c r="E1176" s="120">
        <v>0</v>
      </c>
      <c r="F1176" s="74">
        <f t="shared" si="26"/>
      </c>
      <c r="G1176" s="66"/>
    </row>
    <row r="1177" spans="1:7" ht="14.25">
      <c r="A1177" s="111" t="s">
        <v>1481</v>
      </c>
      <c r="B1177" s="120"/>
      <c r="C1177" s="120"/>
      <c r="D1177" s="120"/>
      <c r="E1177" s="120">
        <v>0</v>
      </c>
      <c r="F1177" s="74">
        <f t="shared" si="26"/>
      </c>
      <c r="G1177" s="66"/>
    </row>
    <row r="1178" spans="1:7" ht="14.25">
      <c r="A1178" s="111" t="s">
        <v>1482</v>
      </c>
      <c r="B1178" s="120">
        <v>194</v>
      </c>
      <c r="C1178" s="120"/>
      <c r="D1178" s="120">
        <v>18</v>
      </c>
      <c r="E1178" s="120">
        <v>18</v>
      </c>
      <c r="F1178" s="74">
        <f t="shared" si="26"/>
        <v>100</v>
      </c>
      <c r="G1178" s="66">
        <f>(E1178-B1178)/B1178*100</f>
        <v>-90.72164948453609</v>
      </c>
    </row>
    <row r="1179" spans="1:7" ht="14.25">
      <c r="A1179" s="116" t="s">
        <v>1483</v>
      </c>
      <c r="B1179" s="120">
        <f>SUM(B1180:B1181)</f>
        <v>0</v>
      </c>
      <c r="C1179" s="120">
        <f>SUM(C1180:C1181)</f>
        <v>0</v>
      </c>
      <c r="D1179" s="120">
        <f>SUM(D1180:D1181)</f>
        <v>0</v>
      </c>
      <c r="E1179" s="120">
        <f>SUM(E1180:E1181)</f>
        <v>0</v>
      </c>
      <c r="F1179" s="74">
        <f t="shared" si="26"/>
      </c>
      <c r="G1179" s="66"/>
    </row>
    <row r="1180" spans="1:7" ht="14.25">
      <c r="A1180" s="111" t="s">
        <v>1484</v>
      </c>
      <c r="B1180" s="120"/>
      <c r="C1180" s="120"/>
      <c r="D1180" s="120"/>
      <c r="E1180" s="120">
        <v>0</v>
      </c>
      <c r="F1180" s="74">
        <f t="shared" si="26"/>
      </c>
      <c r="G1180" s="66"/>
    </row>
    <row r="1181" spans="1:7" ht="14.25">
      <c r="A1181" s="111" t="s">
        <v>1485</v>
      </c>
      <c r="B1181" s="120"/>
      <c r="C1181" s="120"/>
      <c r="D1181" s="120"/>
      <c r="E1181" s="120">
        <v>0</v>
      </c>
      <c r="F1181" s="74">
        <f t="shared" si="26"/>
      </c>
      <c r="G1181" s="66"/>
    </row>
    <row r="1182" spans="1:7" ht="14.25">
      <c r="A1182" s="116" t="s">
        <v>290</v>
      </c>
      <c r="B1182" s="120">
        <f>SUM(B1183,B1190,B1200,B1206,B1209)</f>
        <v>6</v>
      </c>
      <c r="C1182" s="120">
        <f>SUM(C1183,C1190,C1200,C1206,C1209)</f>
        <v>0</v>
      </c>
      <c r="D1182" s="120">
        <f>SUM(D1183,D1190,D1200,D1206,D1209)</f>
        <v>0</v>
      </c>
      <c r="E1182" s="120">
        <f>SUM(E1183,E1190,E1200,E1206,E1209)</f>
        <v>0</v>
      </c>
      <c r="F1182" s="74">
        <f t="shared" si="26"/>
      </c>
      <c r="G1182" s="66"/>
    </row>
    <row r="1183" spans="1:7" ht="14.25">
      <c r="A1183" s="116" t="s">
        <v>291</v>
      </c>
      <c r="B1183" s="120">
        <f>SUM(B1184:B1189)</f>
        <v>0</v>
      </c>
      <c r="C1183" s="120">
        <f>SUM(C1184:C1189)</f>
        <v>0</v>
      </c>
      <c r="D1183" s="120">
        <f>SUM(D1184:D1189)</f>
        <v>0</v>
      </c>
      <c r="E1183" s="120">
        <f>SUM(E1184:E1189)</f>
        <v>0</v>
      </c>
      <c r="F1183" s="74">
        <f t="shared" si="26"/>
      </c>
      <c r="G1183" s="66"/>
    </row>
    <row r="1184" spans="1:7" ht="14.25">
      <c r="A1184" s="111" t="s">
        <v>717</v>
      </c>
      <c r="B1184" s="120"/>
      <c r="C1184" s="120"/>
      <c r="D1184" s="120"/>
      <c r="E1184" s="120">
        <v>0</v>
      </c>
      <c r="F1184" s="74">
        <f t="shared" si="26"/>
      </c>
      <c r="G1184" s="66"/>
    </row>
    <row r="1185" spans="1:7" ht="14.25">
      <c r="A1185" s="111" t="s">
        <v>718</v>
      </c>
      <c r="B1185" s="120"/>
      <c r="C1185" s="120"/>
      <c r="D1185" s="120"/>
      <c r="E1185" s="120">
        <v>0</v>
      </c>
      <c r="F1185" s="74">
        <f t="shared" si="26"/>
      </c>
      <c r="G1185" s="66"/>
    </row>
    <row r="1186" spans="1:7" ht="14.25">
      <c r="A1186" s="111" t="s">
        <v>719</v>
      </c>
      <c r="B1186" s="120"/>
      <c r="C1186" s="120"/>
      <c r="D1186" s="120"/>
      <c r="E1186" s="120">
        <v>0</v>
      </c>
      <c r="F1186" s="74">
        <f t="shared" si="26"/>
      </c>
      <c r="G1186" s="66"/>
    </row>
    <row r="1187" spans="1:7" ht="14.25">
      <c r="A1187" s="111" t="s">
        <v>1486</v>
      </c>
      <c r="B1187" s="120"/>
      <c r="C1187" s="120"/>
      <c r="D1187" s="120"/>
      <c r="E1187" s="120">
        <v>0</v>
      </c>
      <c r="F1187" s="74">
        <f t="shared" si="26"/>
      </c>
      <c r="G1187" s="66"/>
    </row>
    <row r="1188" spans="1:7" ht="14.25">
      <c r="A1188" s="111" t="s">
        <v>726</v>
      </c>
      <c r="B1188" s="120"/>
      <c r="C1188" s="120"/>
      <c r="D1188" s="120"/>
      <c r="E1188" s="120">
        <v>0</v>
      </c>
      <c r="F1188" s="74">
        <f t="shared" si="26"/>
      </c>
      <c r="G1188" s="66"/>
    </row>
    <row r="1189" spans="1:7" ht="14.25">
      <c r="A1189" s="111" t="s">
        <v>1487</v>
      </c>
      <c r="B1189" s="120"/>
      <c r="C1189" s="120"/>
      <c r="D1189" s="120"/>
      <c r="E1189" s="120">
        <v>0</v>
      </c>
      <c r="F1189" s="74">
        <f t="shared" si="26"/>
      </c>
      <c r="G1189" s="66"/>
    </row>
    <row r="1190" spans="1:7" ht="14.25">
      <c r="A1190" s="116" t="s">
        <v>292</v>
      </c>
      <c r="B1190" s="120">
        <f>SUM(B1191:B1199)</f>
        <v>0</v>
      </c>
      <c r="C1190" s="120">
        <f>SUM(C1191:C1199)</f>
        <v>0</v>
      </c>
      <c r="D1190" s="120">
        <f>SUM(D1191:D1199)</f>
        <v>0</v>
      </c>
      <c r="E1190" s="120">
        <f>SUM(E1191:E1199)</f>
        <v>0</v>
      </c>
      <c r="F1190" s="74">
        <f t="shared" si="26"/>
      </c>
      <c r="G1190" s="66"/>
    </row>
    <row r="1191" spans="1:7" ht="14.25">
      <c r="A1191" s="111" t="s">
        <v>1488</v>
      </c>
      <c r="B1191" s="120"/>
      <c r="C1191" s="120"/>
      <c r="D1191" s="120"/>
      <c r="E1191" s="120">
        <v>0</v>
      </c>
      <c r="F1191" s="74">
        <f t="shared" si="26"/>
      </c>
      <c r="G1191" s="66"/>
    </row>
    <row r="1192" spans="1:7" ht="14.25">
      <c r="A1192" s="111" t="s">
        <v>1489</v>
      </c>
      <c r="B1192" s="120"/>
      <c r="C1192" s="120"/>
      <c r="D1192" s="120"/>
      <c r="E1192" s="120">
        <v>0</v>
      </c>
      <c r="F1192" s="74">
        <f t="shared" si="26"/>
      </c>
      <c r="G1192" s="66"/>
    </row>
    <row r="1193" spans="1:7" ht="14.25">
      <c r="A1193" s="111" t="s">
        <v>1490</v>
      </c>
      <c r="B1193" s="120"/>
      <c r="C1193" s="120"/>
      <c r="D1193" s="120"/>
      <c r="E1193" s="120">
        <v>0</v>
      </c>
      <c r="F1193" s="74">
        <f t="shared" si="26"/>
      </c>
      <c r="G1193" s="66"/>
    </row>
    <row r="1194" spans="1:7" ht="14.25">
      <c r="A1194" s="111" t="s">
        <v>1491</v>
      </c>
      <c r="B1194" s="120"/>
      <c r="C1194" s="120"/>
      <c r="D1194" s="120"/>
      <c r="E1194" s="120">
        <v>0</v>
      </c>
      <c r="F1194" s="74">
        <f t="shared" si="26"/>
      </c>
      <c r="G1194" s="66"/>
    </row>
    <row r="1195" spans="1:7" ht="14.25">
      <c r="A1195" s="111" t="s">
        <v>1492</v>
      </c>
      <c r="B1195" s="120"/>
      <c r="C1195" s="120"/>
      <c r="D1195" s="120"/>
      <c r="E1195" s="120">
        <v>0</v>
      </c>
      <c r="F1195" s="74">
        <f t="shared" si="26"/>
      </c>
      <c r="G1195" s="66"/>
    </row>
    <row r="1196" spans="1:7" ht="14.25">
      <c r="A1196" s="111" t="s">
        <v>1493</v>
      </c>
      <c r="B1196" s="120"/>
      <c r="C1196" s="120"/>
      <c r="D1196" s="120"/>
      <c r="E1196" s="120">
        <v>0</v>
      </c>
      <c r="F1196" s="74">
        <f t="shared" si="26"/>
      </c>
      <c r="G1196" s="66"/>
    </row>
    <row r="1197" spans="1:7" ht="14.25">
      <c r="A1197" s="111" t="s">
        <v>1494</v>
      </c>
      <c r="B1197" s="120"/>
      <c r="C1197" s="120"/>
      <c r="D1197" s="120"/>
      <c r="E1197" s="120">
        <v>0</v>
      </c>
      <c r="F1197" s="74">
        <f t="shared" si="26"/>
      </c>
      <c r="G1197" s="66"/>
    </row>
    <row r="1198" spans="1:7" ht="14.25">
      <c r="A1198" s="111" t="s">
        <v>1495</v>
      </c>
      <c r="B1198" s="120"/>
      <c r="C1198" s="120"/>
      <c r="D1198" s="120"/>
      <c r="E1198" s="120">
        <v>0</v>
      </c>
      <c r="F1198" s="74">
        <f t="shared" si="26"/>
      </c>
      <c r="G1198" s="66"/>
    </row>
    <row r="1199" spans="1:7" ht="14.25">
      <c r="A1199" s="111" t="s">
        <v>1496</v>
      </c>
      <c r="B1199" s="120"/>
      <c r="C1199" s="120"/>
      <c r="D1199" s="120"/>
      <c r="E1199" s="120">
        <v>0</v>
      </c>
      <c r="F1199" s="74">
        <f t="shared" si="26"/>
      </c>
      <c r="G1199" s="66"/>
    </row>
    <row r="1200" spans="1:7" ht="14.25">
      <c r="A1200" s="116" t="s">
        <v>293</v>
      </c>
      <c r="B1200" s="120">
        <f>SUM(B1201:B1205)</f>
        <v>6</v>
      </c>
      <c r="C1200" s="120">
        <f>SUM(C1201:C1205)</f>
        <v>0</v>
      </c>
      <c r="D1200" s="120">
        <f>SUM(D1201:D1205)</f>
        <v>0</v>
      </c>
      <c r="E1200" s="120">
        <f>SUM(E1201:E1205)</f>
        <v>0</v>
      </c>
      <c r="F1200" s="74">
        <f t="shared" si="26"/>
      </c>
      <c r="G1200" s="66"/>
    </row>
    <row r="1201" spans="1:7" ht="14.25">
      <c r="A1201" s="111" t="s">
        <v>1497</v>
      </c>
      <c r="B1201" s="120"/>
      <c r="C1201" s="120"/>
      <c r="D1201" s="120"/>
      <c r="E1201" s="120">
        <v>0</v>
      </c>
      <c r="F1201" s="74">
        <f t="shared" si="26"/>
      </c>
      <c r="G1201" s="66"/>
    </row>
    <row r="1202" spans="1:7" ht="14.25">
      <c r="A1202" s="111" t="s">
        <v>1498</v>
      </c>
      <c r="B1202" s="120"/>
      <c r="C1202" s="120"/>
      <c r="D1202" s="120"/>
      <c r="E1202" s="120">
        <v>0</v>
      </c>
      <c r="F1202" s="74">
        <f t="shared" si="26"/>
      </c>
      <c r="G1202" s="66"/>
    </row>
    <row r="1203" spans="1:7" ht="14.25">
      <c r="A1203" s="111" t="s">
        <v>1499</v>
      </c>
      <c r="B1203" s="120"/>
      <c r="C1203" s="120"/>
      <c r="D1203" s="120"/>
      <c r="E1203" s="120">
        <v>0</v>
      </c>
      <c r="F1203" s="74">
        <f t="shared" si="26"/>
      </c>
      <c r="G1203" s="66"/>
    </row>
    <row r="1204" spans="1:7" ht="14.25">
      <c r="A1204" s="111" t="s">
        <v>1500</v>
      </c>
      <c r="B1204" s="120"/>
      <c r="C1204" s="120"/>
      <c r="D1204" s="120"/>
      <c r="E1204" s="120">
        <v>0</v>
      </c>
      <c r="F1204" s="74">
        <f t="shared" si="26"/>
      </c>
      <c r="G1204" s="66"/>
    </row>
    <row r="1205" spans="1:7" ht="14.25">
      <c r="A1205" s="111" t="s">
        <v>1501</v>
      </c>
      <c r="B1205" s="120">
        <v>6</v>
      </c>
      <c r="C1205" s="120"/>
      <c r="D1205" s="120"/>
      <c r="E1205" s="120">
        <v>0</v>
      </c>
      <c r="F1205" s="74">
        <f t="shared" si="26"/>
      </c>
      <c r="G1205" s="66"/>
    </row>
    <row r="1206" spans="1:7" ht="14.25">
      <c r="A1206" s="116" t="s">
        <v>294</v>
      </c>
      <c r="B1206" s="120">
        <f>SUM(B1207:B1208)</f>
        <v>0</v>
      </c>
      <c r="C1206" s="120">
        <f>SUM(C1207:C1208)</f>
        <v>0</v>
      </c>
      <c r="D1206" s="120">
        <f>SUM(D1207:D1208)</f>
        <v>0</v>
      </c>
      <c r="E1206" s="120">
        <f>SUM(E1207:E1208)</f>
        <v>0</v>
      </c>
      <c r="F1206" s="74">
        <f t="shared" si="26"/>
      </c>
      <c r="G1206" s="66"/>
    </row>
    <row r="1207" spans="1:7" ht="14.25">
      <c r="A1207" s="111" t="s">
        <v>1502</v>
      </c>
      <c r="B1207" s="120"/>
      <c r="C1207" s="120"/>
      <c r="D1207" s="120"/>
      <c r="E1207" s="120">
        <v>0</v>
      </c>
      <c r="F1207" s="74">
        <f t="shared" si="26"/>
      </c>
      <c r="G1207" s="66"/>
    </row>
    <row r="1208" spans="1:7" ht="14.25">
      <c r="A1208" s="111" t="s">
        <v>1503</v>
      </c>
      <c r="B1208" s="120"/>
      <c r="C1208" s="120"/>
      <c r="D1208" s="120"/>
      <c r="E1208" s="120">
        <v>0</v>
      </c>
      <c r="F1208" s="74">
        <f t="shared" si="26"/>
      </c>
      <c r="G1208" s="66"/>
    </row>
    <row r="1209" spans="1:7" ht="14.25">
      <c r="A1209" s="116" t="s">
        <v>1504</v>
      </c>
      <c r="B1209" s="120">
        <f>B1210</f>
        <v>0</v>
      </c>
      <c r="C1209" s="120">
        <f>C1210</f>
        <v>0</v>
      </c>
      <c r="D1209" s="120">
        <f>D1210</f>
        <v>0</v>
      </c>
      <c r="E1209" s="120">
        <f>E1210</f>
        <v>0</v>
      </c>
      <c r="F1209" s="74">
        <f t="shared" si="26"/>
      </c>
      <c r="G1209" s="66"/>
    </row>
    <row r="1210" spans="1:7" ht="14.25">
      <c r="A1210" s="111" t="s">
        <v>1505</v>
      </c>
      <c r="B1210" s="120"/>
      <c r="C1210" s="120"/>
      <c r="D1210" s="120"/>
      <c r="E1210" s="120">
        <v>0</v>
      </c>
      <c r="F1210" s="74">
        <f t="shared" si="26"/>
      </c>
      <c r="G1210" s="66"/>
    </row>
    <row r="1211" spans="1:7" ht="14.25">
      <c r="A1211" s="116" t="s">
        <v>295</v>
      </c>
      <c r="B1211" s="120">
        <f>SUM(B1212:B1220)</f>
        <v>0</v>
      </c>
      <c r="C1211" s="120">
        <f>SUM(C1212:C1220)</f>
        <v>0</v>
      </c>
      <c r="D1211" s="120">
        <f>SUM(D1212:D1220)</f>
        <v>0</v>
      </c>
      <c r="E1211" s="120">
        <f>SUM(E1212:E1220)</f>
        <v>0</v>
      </c>
      <c r="F1211" s="74">
        <f t="shared" si="26"/>
      </c>
      <c r="G1211" s="66"/>
    </row>
    <row r="1212" spans="1:7" ht="14.25">
      <c r="A1212" s="116" t="s">
        <v>296</v>
      </c>
      <c r="B1212" s="120"/>
      <c r="C1212" s="120"/>
      <c r="D1212" s="120"/>
      <c r="E1212" s="120">
        <v>0</v>
      </c>
      <c r="F1212" s="74">
        <f t="shared" si="26"/>
      </c>
      <c r="G1212" s="66"/>
    </row>
    <row r="1213" spans="1:7" ht="14.25">
      <c r="A1213" s="116" t="s">
        <v>297</v>
      </c>
      <c r="B1213" s="120"/>
      <c r="C1213" s="120"/>
      <c r="D1213" s="120"/>
      <c r="E1213" s="120">
        <v>0</v>
      </c>
      <c r="F1213" s="74">
        <f t="shared" si="26"/>
      </c>
      <c r="G1213" s="66"/>
    </row>
    <row r="1214" spans="1:7" ht="14.25">
      <c r="A1214" s="116" t="s">
        <v>298</v>
      </c>
      <c r="B1214" s="120"/>
      <c r="C1214" s="120"/>
      <c r="D1214" s="120"/>
      <c r="E1214" s="120">
        <v>0</v>
      </c>
      <c r="F1214" s="74">
        <f t="shared" si="26"/>
      </c>
      <c r="G1214" s="66"/>
    </row>
    <row r="1215" spans="1:7" ht="14.25">
      <c r="A1215" s="116" t="s">
        <v>299</v>
      </c>
      <c r="B1215" s="120"/>
      <c r="C1215" s="120"/>
      <c r="D1215" s="120"/>
      <c r="E1215" s="120">
        <v>0</v>
      </c>
      <c r="F1215" s="74">
        <f t="shared" si="26"/>
      </c>
      <c r="G1215" s="66"/>
    </row>
    <row r="1216" spans="1:7" ht="14.25">
      <c r="A1216" s="116" t="s">
        <v>300</v>
      </c>
      <c r="B1216" s="120"/>
      <c r="C1216" s="120"/>
      <c r="D1216" s="120"/>
      <c r="E1216" s="120">
        <v>0</v>
      </c>
      <c r="F1216" s="74">
        <f t="shared" si="26"/>
      </c>
      <c r="G1216" s="66"/>
    </row>
    <row r="1217" spans="1:7" ht="14.25">
      <c r="A1217" s="116" t="s">
        <v>262</v>
      </c>
      <c r="B1217" s="120"/>
      <c r="C1217" s="120"/>
      <c r="D1217" s="120"/>
      <c r="E1217" s="120">
        <v>0</v>
      </c>
      <c r="F1217" s="74">
        <f t="shared" si="26"/>
      </c>
      <c r="G1217" s="66"/>
    </row>
    <row r="1218" spans="1:7" ht="14.25">
      <c r="A1218" s="116" t="s">
        <v>301</v>
      </c>
      <c r="B1218" s="120"/>
      <c r="C1218" s="120"/>
      <c r="D1218" s="120"/>
      <c r="E1218" s="120">
        <v>0</v>
      </c>
      <c r="F1218" s="74">
        <f t="shared" si="26"/>
      </c>
      <c r="G1218" s="66"/>
    </row>
    <row r="1219" spans="1:7" ht="14.25">
      <c r="A1219" s="116" t="s">
        <v>302</v>
      </c>
      <c r="B1219" s="120"/>
      <c r="C1219" s="120"/>
      <c r="D1219" s="120"/>
      <c r="E1219" s="120">
        <v>0</v>
      </c>
      <c r="F1219" s="74">
        <f t="shared" si="26"/>
      </c>
      <c r="G1219" s="66"/>
    </row>
    <row r="1220" spans="1:7" ht="14.25">
      <c r="A1220" s="116" t="s">
        <v>303</v>
      </c>
      <c r="B1220" s="120"/>
      <c r="C1220" s="120"/>
      <c r="D1220" s="120"/>
      <c r="E1220" s="120">
        <v>0</v>
      </c>
      <c r="F1220" s="74">
        <f t="shared" si="26"/>
      </c>
      <c r="G1220" s="66"/>
    </row>
    <row r="1221" spans="1:7" ht="14.25">
      <c r="A1221" s="116" t="s">
        <v>304</v>
      </c>
      <c r="B1221" s="120">
        <f>SUM(B1222,B1242,B1261,B1270,B1283,B1298)</f>
        <v>1485</v>
      </c>
      <c r="C1221" s="120">
        <f>SUM(C1222,C1242,C1261,C1270,C1283,C1298)</f>
        <v>577.24</v>
      </c>
      <c r="D1221" s="120">
        <f>SUM(D1222,D1242,D1261,D1270,D1283,D1298)</f>
        <v>15358</v>
      </c>
      <c r="E1221" s="120">
        <f>SUM(E1222,E1242,E1261,E1270,E1283,E1298)</f>
        <v>12458</v>
      </c>
      <c r="F1221" s="74">
        <f aca="true" t="shared" si="27" ref="F1221:F1284">IF(D1221&lt;&gt;0,(E1221/D1221)*100,"")</f>
        <v>81.11733298606589</v>
      </c>
      <c r="G1221" s="66">
        <f>(E1221-B1221)/B1221*100</f>
        <v>738.9225589225589</v>
      </c>
    </row>
    <row r="1222" spans="1:7" ht="14.25">
      <c r="A1222" s="116" t="s">
        <v>305</v>
      </c>
      <c r="B1222" s="120">
        <f>SUM(B1223:B1241)</f>
        <v>1454</v>
      </c>
      <c r="C1222" s="120">
        <f>SUM(C1223:C1241)</f>
        <v>551.51</v>
      </c>
      <c r="D1222" s="120">
        <f>SUM(D1223:D1241)</f>
        <v>14879</v>
      </c>
      <c r="E1222" s="120">
        <f>SUM(E1223:E1241)</f>
        <v>11979</v>
      </c>
      <c r="F1222" s="74">
        <f t="shared" si="27"/>
        <v>80.50944283890047</v>
      </c>
      <c r="G1222" s="66">
        <f>(E1222-B1222)/B1222*100</f>
        <v>723.8651994497936</v>
      </c>
    </row>
    <row r="1223" spans="1:7" ht="14.25">
      <c r="A1223" s="111" t="s">
        <v>717</v>
      </c>
      <c r="B1223" s="120">
        <v>339</v>
      </c>
      <c r="C1223" s="120">
        <v>252.3</v>
      </c>
      <c r="D1223" s="120">
        <v>237</v>
      </c>
      <c r="E1223" s="120">
        <v>237</v>
      </c>
      <c r="F1223" s="74">
        <f t="shared" si="27"/>
        <v>100</v>
      </c>
      <c r="G1223" s="66">
        <f>(E1223-B1223)/B1223*100</f>
        <v>-30.08849557522124</v>
      </c>
    </row>
    <row r="1224" spans="1:7" ht="14.25">
      <c r="A1224" s="111" t="s">
        <v>718</v>
      </c>
      <c r="B1224" s="120">
        <v>129</v>
      </c>
      <c r="C1224" s="120">
        <v>10</v>
      </c>
      <c r="D1224" s="120">
        <v>141</v>
      </c>
      <c r="E1224" s="120">
        <v>141</v>
      </c>
      <c r="F1224" s="74">
        <f t="shared" si="27"/>
        <v>100</v>
      </c>
      <c r="G1224" s="66">
        <f>(E1224-B1224)/B1224*100</f>
        <v>9.30232558139535</v>
      </c>
    </row>
    <row r="1225" spans="1:7" ht="14.25">
      <c r="A1225" s="111" t="s">
        <v>719</v>
      </c>
      <c r="B1225" s="120"/>
      <c r="C1225" s="120">
        <v>0</v>
      </c>
      <c r="D1225" s="120">
        <v>0</v>
      </c>
      <c r="E1225" s="120">
        <v>0</v>
      </c>
      <c r="F1225" s="74">
        <f t="shared" si="27"/>
      </c>
      <c r="G1225" s="66"/>
    </row>
    <row r="1226" spans="1:7" ht="14.25">
      <c r="A1226" s="111" t="s">
        <v>1506</v>
      </c>
      <c r="B1226" s="120"/>
      <c r="C1226" s="120">
        <v>0</v>
      </c>
      <c r="D1226" s="120">
        <v>0</v>
      </c>
      <c r="E1226" s="120">
        <v>0</v>
      </c>
      <c r="F1226" s="74">
        <f t="shared" si="27"/>
      </c>
      <c r="G1226" s="66"/>
    </row>
    <row r="1227" spans="1:7" ht="14.25">
      <c r="A1227" s="111" t="s">
        <v>1507</v>
      </c>
      <c r="B1227" s="120"/>
      <c r="C1227" s="120">
        <v>0</v>
      </c>
      <c r="D1227" s="120">
        <v>13</v>
      </c>
      <c r="E1227" s="120">
        <v>13</v>
      </c>
      <c r="F1227" s="74">
        <f t="shared" si="27"/>
        <v>100</v>
      </c>
      <c r="G1227" s="66"/>
    </row>
    <row r="1228" spans="1:7" ht="14.25">
      <c r="A1228" s="111" t="s">
        <v>1508</v>
      </c>
      <c r="B1228" s="120">
        <v>98</v>
      </c>
      <c r="C1228" s="120"/>
      <c r="D1228" s="120">
        <v>1485</v>
      </c>
      <c r="E1228" s="120">
        <v>1485</v>
      </c>
      <c r="F1228" s="74">
        <f t="shared" si="27"/>
        <v>100</v>
      </c>
      <c r="G1228" s="66">
        <f>(E1228-B1228)/B1228*100</f>
        <v>1415.3061224489797</v>
      </c>
    </row>
    <row r="1229" spans="1:7" ht="14.25">
      <c r="A1229" s="111" t="s">
        <v>1509</v>
      </c>
      <c r="B1229" s="120"/>
      <c r="C1229" s="120">
        <v>0</v>
      </c>
      <c r="D1229" s="120">
        <v>0</v>
      </c>
      <c r="E1229" s="120">
        <v>0</v>
      </c>
      <c r="F1229" s="74">
        <f t="shared" si="27"/>
      </c>
      <c r="G1229" s="66"/>
    </row>
    <row r="1230" spans="1:7" ht="14.25">
      <c r="A1230" s="111" t="s">
        <v>1510</v>
      </c>
      <c r="B1230" s="120"/>
      <c r="C1230" s="120">
        <v>0</v>
      </c>
      <c r="D1230" s="120">
        <v>0</v>
      </c>
      <c r="E1230" s="120">
        <v>0</v>
      </c>
      <c r="F1230" s="74">
        <f t="shared" si="27"/>
      </c>
      <c r="G1230" s="66"/>
    </row>
    <row r="1231" spans="1:7" ht="14.25">
      <c r="A1231" s="111" t="s">
        <v>1511</v>
      </c>
      <c r="B1231" s="120"/>
      <c r="C1231" s="120">
        <v>0</v>
      </c>
      <c r="D1231" s="120">
        <v>0</v>
      </c>
      <c r="E1231" s="120">
        <v>0</v>
      </c>
      <c r="F1231" s="74">
        <f t="shared" si="27"/>
      </c>
      <c r="G1231" s="66"/>
    </row>
    <row r="1232" spans="1:7" ht="14.25">
      <c r="A1232" s="111" t="s">
        <v>1512</v>
      </c>
      <c r="B1232" s="120">
        <v>519</v>
      </c>
      <c r="C1232" s="120">
        <v>0</v>
      </c>
      <c r="D1232" s="120">
        <f>8545+2900</f>
        <v>11445</v>
      </c>
      <c r="E1232" s="120">
        <v>8545</v>
      </c>
      <c r="F1232" s="74">
        <f t="shared" si="27"/>
        <v>74.6614242027086</v>
      </c>
      <c r="G1232" s="66">
        <f>(E1232-B1232)/B1232*100</f>
        <v>1546.4354527938342</v>
      </c>
    </row>
    <row r="1233" spans="1:7" ht="14.25">
      <c r="A1233" s="111" t="s">
        <v>1513</v>
      </c>
      <c r="B1233" s="120">
        <v>70</v>
      </c>
      <c r="C1233" s="120">
        <v>27</v>
      </c>
      <c r="D1233" s="120">
        <v>289</v>
      </c>
      <c r="E1233" s="120">
        <v>289</v>
      </c>
      <c r="F1233" s="74">
        <f t="shared" si="27"/>
        <v>100</v>
      </c>
      <c r="G1233" s="66">
        <f>(E1233-B1233)/B1233*100</f>
        <v>312.85714285714283</v>
      </c>
    </row>
    <row r="1234" spans="1:7" ht="14.25">
      <c r="A1234" s="111" t="s">
        <v>1514</v>
      </c>
      <c r="B1234" s="120"/>
      <c r="C1234" s="120">
        <v>0</v>
      </c>
      <c r="D1234" s="120">
        <v>0</v>
      </c>
      <c r="E1234" s="120">
        <v>0</v>
      </c>
      <c r="F1234" s="74">
        <f t="shared" si="27"/>
      </c>
      <c r="G1234" s="66"/>
    </row>
    <row r="1235" spans="1:7" ht="14.25">
      <c r="A1235" s="111" t="s">
        <v>1515</v>
      </c>
      <c r="B1235" s="120"/>
      <c r="C1235" s="120">
        <v>0</v>
      </c>
      <c r="D1235" s="120">
        <v>0</v>
      </c>
      <c r="E1235" s="120">
        <v>0</v>
      </c>
      <c r="F1235" s="74">
        <f t="shared" si="27"/>
      </c>
      <c r="G1235" s="66"/>
    </row>
    <row r="1236" spans="1:7" ht="14.25">
      <c r="A1236" s="111" t="s">
        <v>1516</v>
      </c>
      <c r="B1236" s="120">
        <v>83</v>
      </c>
      <c r="C1236" s="120">
        <v>1</v>
      </c>
      <c r="D1236" s="120">
        <v>1</v>
      </c>
      <c r="E1236" s="120">
        <v>1</v>
      </c>
      <c r="F1236" s="74">
        <f t="shared" si="27"/>
        <v>100</v>
      </c>
      <c r="G1236" s="66">
        <f>(E1236-B1236)/B1236*100</f>
        <v>-98.79518072289156</v>
      </c>
    </row>
    <row r="1237" spans="1:7" ht="14.25">
      <c r="A1237" s="111" t="s">
        <v>1517</v>
      </c>
      <c r="B1237" s="120"/>
      <c r="C1237" s="120">
        <v>0</v>
      </c>
      <c r="D1237" s="120">
        <v>0</v>
      </c>
      <c r="E1237" s="120">
        <v>0</v>
      </c>
      <c r="F1237" s="74">
        <f t="shared" si="27"/>
      </c>
      <c r="G1237" s="66"/>
    </row>
    <row r="1238" spans="1:7" ht="14.25">
      <c r="A1238" s="111" t="s">
        <v>1518</v>
      </c>
      <c r="B1238" s="120"/>
      <c r="C1238" s="120">
        <v>0</v>
      </c>
      <c r="D1238" s="120">
        <v>0</v>
      </c>
      <c r="E1238" s="120">
        <v>0</v>
      </c>
      <c r="F1238" s="74">
        <f t="shared" si="27"/>
      </c>
      <c r="G1238" s="66"/>
    </row>
    <row r="1239" spans="1:7" ht="14.25">
      <c r="A1239" s="111" t="s">
        <v>1519</v>
      </c>
      <c r="B1239" s="120"/>
      <c r="C1239" s="120">
        <v>0</v>
      </c>
      <c r="D1239" s="120">
        <v>0</v>
      </c>
      <c r="E1239" s="120">
        <v>0</v>
      </c>
      <c r="F1239" s="74">
        <f t="shared" si="27"/>
      </c>
      <c r="G1239" s="66"/>
    </row>
    <row r="1240" spans="1:7" ht="14.25">
      <c r="A1240" s="111" t="s">
        <v>726</v>
      </c>
      <c r="B1240" s="120"/>
      <c r="C1240" s="120">
        <v>245.21</v>
      </c>
      <c r="D1240" s="120">
        <v>167</v>
      </c>
      <c r="E1240" s="120">
        <v>167</v>
      </c>
      <c r="F1240" s="74">
        <f t="shared" si="27"/>
        <v>100</v>
      </c>
      <c r="G1240" s="66"/>
    </row>
    <row r="1241" spans="1:7" ht="14.25">
      <c r="A1241" s="111" t="s">
        <v>1520</v>
      </c>
      <c r="B1241" s="120">
        <v>216</v>
      </c>
      <c r="C1241" s="120">
        <v>16</v>
      </c>
      <c r="D1241" s="120">
        <v>1101</v>
      </c>
      <c r="E1241" s="120">
        <v>1101</v>
      </c>
      <c r="F1241" s="74">
        <f t="shared" si="27"/>
        <v>100</v>
      </c>
      <c r="G1241" s="66">
        <f>(E1241-B1241)/B1241*100</f>
        <v>409.72222222222223</v>
      </c>
    </row>
    <row r="1242" spans="1:7" ht="14.25">
      <c r="A1242" s="116" t="s">
        <v>306</v>
      </c>
      <c r="B1242" s="120">
        <f>SUM(B1243:B1260)</f>
        <v>0</v>
      </c>
      <c r="C1242" s="120">
        <f>SUM(C1243:C1260)</f>
        <v>0</v>
      </c>
      <c r="D1242" s="120">
        <f>SUM(D1243:D1260)</f>
        <v>0</v>
      </c>
      <c r="E1242" s="120">
        <f>SUM(E1243:E1260)</f>
        <v>0</v>
      </c>
      <c r="F1242" s="74">
        <f t="shared" si="27"/>
      </c>
      <c r="G1242" s="66"/>
    </row>
    <row r="1243" spans="1:7" ht="14.25">
      <c r="A1243" s="111" t="s">
        <v>717</v>
      </c>
      <c r="B1243" s="120"/>
      <c r="C1243" s="120"/>
      <c r="D1243" s="120"/>
      <c r="E1243" s="120">
        <v>0</v>
      </c>
      <c r="F1243" s="74">
        <f t="shared" si="27"/>
      </c>
      <c r="G1243" s="66"/>
    </row>
    <row r="1244" spans="1:7" ht="14.25">
      <c r="A1244" s="111" t="s">
        <v>718</v>
      </c>
      <c r="B1244" s="120"/>
      <c r="C1244" s="120"/>
      <c r="D1244" s="120"/>
      <c r="E1244" s="120">
        <v>0</v>
      </c>
      <c r="F1244" s="74">
        <f t="shared" si="27"/>
      </c>
      <c r="G1244" s="66"/>
    </row>
    <row r="1245" spans="1:7" ht="14.25">
      <c r="A1245" s="111" t="s">
        <v>719</v>
      </c>
      <c r="B1245" s="120"/>
      <c r="C1245" s="120"/>
      <c r="D1245" s="120"/>
      <c r="E1245" s="120">
        <v>0</v>
      </c>
      <c r="F1245" s="74">
        <f t="shared" si="27"/>
      </c>
      <c r="G1245" s="66"/>
    </row>
    <row r="1246" spans="1:7" ht="14.25">
      <c r="A1246" s="111" t="s">
        <v>1521</v>
      </c>
      <c r="B1246" s="120"/>
      <c r="C1246" s="120"/>
      <c r="D1246" s="120"/>
      <c r="E1246" s="120">
        <v>0</v>
      </c>
      <c r="F1246" s="74">
        <f t="shared" si="27"/>
      </c>
      <c r="G1246" s="66"/>
    </row>
    <row r="1247" spans="1:7" ht="14.25">
      <c r="A1247" s="111" t="s">
        <v>1522</v>
      </c>
      <c r="B1247" s="120"/>
      <c r="C1247" s="120"/>
      <c r="D1247" s="120"/>
      <c r="E1247" s="120">
        <v>0</v>
      </c>
      <c r="F1247" s="74">
        <f t="shared" si="27"/>
      </c>
      <c r="G1247" s="66"/>
    </row>
    <row r="1248" spans="1:7" ht="14.25">
      <c r="A1248" s="111" t="s">
        <v>1523</v>
      </c>
      <c r="B1248" s="120"/>
      <c r="C1248" s="120"/>
      <c r="D1248" s="120"/>
      <c r="E1248" s="120">
        <v>0</v>
      </c>
      <c r="F1248" s="74">
        <f t="shared" si="27"/>
      </c>
      <c r="G1248" s="66"/>
    </row>
    <row r="1249" spans="1:7" ht="14.25">
      <c r="A1249" s="111" t="s">
        <v>1524</v>
      </c>
      <c r="B1249" s="120"/>
      <c r="C1249" s="120"/>
      <c r="D1249" s="120"/>
      <c r="E1249" s="120">
        <v>0</v>
      </c>
      <c r="F1249" s="74">
        <f t="shared" si="27"/>
      </c>
      <c r="G1249" s="66"/>
    </row>
    <row r="1250" spans="1:7" ht="14.25">
      <c r="A1250" s="111" t="s">
        <v>1525</v>
      </c>
      <c r="B1250" s="120"/>
      <c r="C1250" s="120"/>
      <c r="D1250" s="120"/>
      <c r="E1250" s="120">
        <v>0</v>
      </c>
      <c r="F1250" s="74">
        <f t="shared" si="27"/>
      </c>
      <c r="G1250" s="66"/>
    </row>
    <row r="1251" spans="1:7" ht="14.25">
      <c r="A1251" s="111" t="s">
        <v>1526</v>
      </c>
      <c r="B1251" s="120"/>
      <c r="C1251" s="120"/>
      <c r="D1251" s="120"/>
      <c r="E1251" s="120">
        <v>0</v>
      </c>
      <c r="F1251" s="74">
        <f t="shared" si="27"/>
      </c>
      <c r="G1251" s="66"/>
    </row>
    <row r="1252" spans="1:7" ht="14.25">
      <c r="A1252" s="111" t="s">
        <v>1527</v>
      </c>
      <c r="B1252" s="120"/>
      <c r="C1252" s="120"/>
      <c r="D1252" s="120"/>
      <c r="E1252" s="120">
        <v>0</v>
      </c>
      <c r="F1252" s="74">
        <f t="shared" si="27"/>
      </c>
      <c r="G1252" s="66"/>
    </row>
    <row r="1253" spans="1:7" ht="14.25">
      <c r="A1253" s="111" t="s">
        <v>1528</v>
      </c>
      <c r="B1253" s="120"/>
      <c r="C1253" s="120"/>
      <c r="D1253" s="120"/>
      <c r="E1253" s="120">
        <v>0</v>
      </c>
      <c r="F1253" s="74">
        <f t="shared" si="27"/>
      </c>
      <c r="G1253" s="66"/>
    </row>
    <row r="1254" spans="1:7" ht="14.25">
      <c r="A1254" s="111" t="s">
        <v>1529</v>
      </c>
      <c r="B1254" s="120"/>
      <c r="C1254" s="120"/>
      <c r="D1254" s="120"/>
      <c r="E1254" s="120">
        <v>0</v>
      </c>
      <c r="F1254" s="74">
        <f t="shared" si="27"/>
      </c>
      <c r="G1254" s="66"/>
    </row>
    <row r="1255" spans="1:7" ht="14.25">
      <c r="A1255" s="111" t="s">
        <v>1530</v>
      </c>
      <c r="B1255" s="120"/>
      <c r="C1255" s="120"/>
      <c r="D1255" s="120"/>
      <c r="E1255" s="120">
        <v>0</v>
      </c>
      <c r="F1255" s="74">
        <f t="shared" si="27"/>
      </c>
      <c r="G1255" s="66"/>
    </row>
    <row r="1256" spans="1:7" ht="14.25">
      <c r="A1256" s="111" t="s">
        <v>1531</v>
      </c>
      <c r="B1256" s="120"/>
      <c r="C1256" s="120"/>
      <c r="D1256" s="120"/>
      <c r="E1256" s="120">
        <v>0</v>
      </c>
      <c r="F1256" s="74">
        <f t="shared" si="27"/>
      </c>
      <c r="G1256" s="66"/>
    </row>
    <row r="1257" spans="1:7" ht="14.25">
      <c r="A1257" s="111" t="s">
        <v>1532</v>
      </c>
      <c r="B1257" s="120"/>
      <c r="C1257" s="120"/>
      <c r="D1257" s="120"/>
      <c r="E1257" s="120">
        <v>0</v>
      </c>
      <c r="F1257" s="74">
        <f t="shared" si="27"/>
      </c>
      <c r="G1257" s="66"/>
    </row>
    <row r="1258" spans="1:7" ht="14.25">
      <c r="A1258" s="111" t="s">
        <v>1533</v>
      </c>
      <c r="B1258" s="120"/>
      <c r="C1258" s="120"/>
      <c r="D1258" s="120"/>
      <c r="E1258" s="120">
        <v>0</v>
      </c>
      <c r="F1258" s="74">
        <f t="shared" si="27"/>
      </c>
      <c r="G1258" s="66"/>
    </row>
    <row r="1259" spans="1:7" ht="14.25">
      <c r="A1259" s="111" t="s">
        <v>726</v>
      </c>
      <c r="B1259" s="120"/>
      <c r="C1259" s="120"/>
      <c r="D1259" s="120"/>
      <c r="E1259" s="120">
        <v>0</v>
      </c>
      <c r="F1259" s="74">
        <f t="shared" si="27"/>
      </c>
      <c r="G1259" s="66"/>
    </row>
    <row r="1260" spans="1:7" ht="14.25">
      <c r="A1260" s="111" t="s">
        <v>1534</v>
      </c>
      <c r="B1260" s="120"/>
      <c r="C1260" s="120"/>
      <c r="D1260" s="120"/>
      <c r="E1260" s="120">
        <v>0</v>
      </c>
      <c r="F1260" s="74">
        <f t="shared" si="27"/>
      </c>
      <c r="G1260" s="66"/>
    </row>
    <row r="1261" spans="1:7" ht="14.25">
      <c r="A1261" s="116" t="s">
        <v>307</v>
      </c>
      <c r="B1261" s="120">
        <f>SUM(B1262:B1269)</f>
        <v>0</v>
      </c>
      <c r="C1261" s="120">
        <f>SUM(C1262:C1269)</f>
        <v>0</v>
      </c>
      <c r="D1261" s="120">
        <f>SUM(D1262:D1269)</f>
        <v>0</v>
      </c>
      <c r="E1261" s="120">
        <f>SUM(E1262:E1269)</f>
        <v>0</v>
      </c>
      <c r="F1261" s="74">
        <f t="shared" si="27"/>
      </c>
      <c r="G1261" s="66"/>
    </row>
    <row r="1262" spans="1:7" ht="14.25">
      <c r="A1262" s="111" t="s">
        <v>717</v>
      </c>
      <c r="B1262" s="120"/>
      <c r="C1262" s="120"/>
      <c r="D1262" s="120"/>
      <c r="E1262" s="120">
        <v>0</v>
      </c>
      <c r="F1262" s="74">
        <f t="shared" si="27"/>
      </c>
      <c r="G1262" s="66"/>
    </row>
    <row r="1263" spans="1:7" ht="14.25">
      <c r="A1263" s="111" t="s">
        <v>718</v>
      </c>
      <c r="B1263" s="120"/>
      <c r="C1263" s="120"/>
      <c r="D1263" s="120"/>
      <c r="E1263" s="120">
        <v>0</v>
      </c>
      <c r="F1263" s="74">
        <f t="shared" si="27"/>
      </c>
      <c r="G1263" s="66"/>
    </row>
    <row r="1264" spans="1:7" ht="14.25">
      <c r="A1264" s="111" t="s">
        <v>719</v>
      </c>
      <c r="B1264" s="120"/>
      <c r="C1264" s="120"/>
      <c r="D1264" s="120"/>
      <c r="E1264" s="120">
        <v>0</v>
      </c>
      <c r="F1264" s="74">
        <f t="shared" si="27"/>
      </c>
      <c r="G1264" s="66"/>
    </row>
    <row r="1265" spans="1:7" ht="14.25">
      <c r="A1265" s="111" t="s">
        <v>1535</v>
      </c>
      <c r="B1265" s="120"/>
      <c r="C1265" s="120"/>
      <c r="D1265" s="120"/>
      <c r="E1265" s="120">
        <v>0</v>
      </c>
      <c r="F1265" s="74">
        <f t="shared" si="27"/>
      </c>
      <c r="G1265" s="66"/>
    </row>
    <row r="1266" spans="1:7" ht="14.25">
      <c r="A1266" s="111" t="s">
        <v>1536</v>
      </c>
      <c r="B1266" s="120"/>
      <c r="C1266" s="120"/>
      <c r="D1266" s="120"/>
      <c r="E1266" s="120">
        <v>0</v>
      </c>
      <c r="F1266" s="74">
        <f t="shared" si="27"/>
      </c>
      <c r="G1266" s="66"/>
    </row>
    <row r="1267" spans="1:7" ht="14.25">
      <c r="A1267" s="111" t="s">
        <v>1537</v>
      </c>
      <c r="B1267" s="120"/>
      <c r="C1267" s="120"/>
      <c r="D1267" s="120"/>
      <c r="E1267" s="120">
        <v>0</v>
      </c>
      <c r="F1267" s="74">
        <f t="shared" si="27"/>
      </c>
      <c r="G1267" s="66"/>
    </row>
    <row r="1268" spans="1:7" ht="14.25">
      <c r="A1268" s="111" t="s">
        <v>726</v>
      </c>
      <c r="B1268" s="120"/>
      <c r="C1268" s="120"/>
      <c r="D1268" s="120"/>
      <c r="E1268" s="120">
        <v>0</v>
      </c>
      <c r="F1268" s="74">
        <f t="shared" si="27"/>
      </c>
      <c r="G1268" s="66"/>
    </row>
    <row r="1269" spans="1:7" ht="14.25">
      <c r="A1269" s="111" t="s">
        <v>1538</v>
      </c>
      <c r="B1269" s="120"/>
      <c r="C1269" s="120"/>
      <c r="D1269" s="120"/>
      <c r="E1269" s="120">
        <v>0</v>
      </c>
      <c r="F1269" s="74">
        <f t="shared" si="27"/>
      </c>
      <c r="G1269" s="66"/>
    </row>
    <row r="1270" spans="1:7" ht="14.25">
      <c r="A1270" s="116" t="s">
        <v>308</v>
      </c>
      <c r="B1270" s="120">
        <f>SUM(B1271:B1282)</f>
        <v>0</v>
      </c>
      <c r="C1270" s="120">
        <f>SUM(C1271:C1282)</f>
        <v>0</v>
      </c>
      <c r="D1270" s="120">
        <f>SUM(D1271:D1282)</f>
        <v>0</v>
      </c>
      <c r="E1270" s="120">
        <f>SUM(E1271:E1282)</f>
        <v>0</v>
      </c>
      <c r="F1270" s="74">
        <f t="shared" si="27"/>
      </c>
      <c r="G1270" s="66"/>
    </row>
    <row r="1271" spans="1:7" ht="14.25">
      <c r="A1271" s="111" t="s">
        <v>717</v>
      </c>
      <c r="B1271" s="120"/>
      <c r="C1271" s="120"/>
      <c r="D1271" s="120"/>
      <c r="E1271" s="120">
        <v>0</v>
      </c>
      <c r="F1271" s="74">
        <f t="shared" si="27"/>
      </c>
      <c r="G1271" s="66"/>
    </row>
    <row r="1272" spans="1:7" ht="14.25">
      <c r="A1272" s="111" t="s">
        <v>718</v>
      </c>
      <c r="B1272" s="120"/>
      <c r="C1272" s="120"/>
      <c r="D1272" s="120"/>
      <c r="E1272" s="120">
        <v>0</v>
      </c>
      <c r="F1272" s="74">
        <f t="shared" si="27"/>
      </c>
      <c r="G1272" s="66"/>
    </row>
    <row r="1273" spans="1:7" ht="14.25">
      <c r="A1273" s="111" t="s">
        <v>719</v>
      </c>
      <c r="B1273" s="120"/>
      <c r="C1273" s="120"/>
      <c r="D1273" s="120"/>
      <c r="E1273" s="120">
        <v>0</v>
      </c>
      <c r="F1273" s="74">
        <f t="shared" si="27"/>
      </c>
      <c r="G1273" s="66"/>
    </row>
    <row r="1274" spans="1:7" ht="14.25">
      <c r="A1274" s="111" t="s">
        <v>1539</v>
      </c>
      <c r="B1274" s="120"/>
      <c r="C1274" s="120"/>
      <c r="D1274" s="120"/>
      <c r="E1274" s="120">
        <v>0</v>
      </c>
      <c r="F1274" s="74">
        <f t="shared" si="27"/>
      </c>
      <c r="G1274" s="66"/>
    </row>
    <row r="1275" spans="1:7" ht="14.25">
      <c r="A1275" s="111" t="s">
        <v>1540</v>
      </c>
      <c r="B1275" s="120"/>
      <c r="C1275" s="120"/>
      <c r="D1275" s="120"/>
      <c r="E1275" s="120">
        <v>0</v>
      </c>
      <c r="F1275" s="74">
        <f t="shared" si="27"/>
      </c>
      <c r="G1275" s="66"/>
    </row>
    <row r="1276" spans="1:7" ht="14.25">
      <c r="A1276" s="111" t="s">
        <v>1541</v>
      </c>
      <c r="B1276" s="120"/>
      <c r="C1276" s="120"/>
      <c r="D1276" s="120"/>
      <c r="E1276" s="120">
        <v>0</v>
      </c>
      <c r="F1276" s="74">
        <f t="shared" si="27"/>
      </c>
      <c r="G1276" s="66"/>
    </row>
    <row r="1277" spans="1:7" ht="14.25">
      <c r="A1277" s="111" t="s">
        <v>1542</v>
      </c>
      <c r="B1277" s="120"/>
      <c r="C1277" s="120"/>
      <c r="D1277" s="120"/>
      <c r="E1277" s="120">
        <v>0</v>
      </c>
      <c r="F1277" s="74">
        <f t="shared" si="27"/>
      </c>
      <c r="G1277" s="66"/>
    </row>
    <row r="1278" spans="1:7" ht="14.25">
      <c r="A1278" s="111" t="s">
        <v>1543</v>
      </c>
      <c r="B1278" s="120"/>
      <c r="C1278" s="120"/>
      <c r="D1278" s="120"/>
      <c r="E1278" s="120">
        <v>0</v>
      </c>
      <c r="F1278" s="74">
        <f t="shared" si="27"/>
      </c>
      <c r="G1278" s="66"/>
    </row>
    <row r="1279" spans="1:7" ht="14.25">
      <c r="A1279" s="111" t="s">
        <v>1544</v>
      </c>
      <c r="B1279" s="120"/>
      <c r="C1279" s="120"/>
      <c r="D1279" s="120"/>
      <c r="E1279" s="120">
        <v>0</v>
      </c>
      <c r="F1279" s="74">
        <f t="shared" si="27"/>
      </c>
      <c r="G1279" s="66"/>
    </row>
    <row r="1280" spans="1:7" ht="14.25">
      <c r="A1280" s="111" t="s">
        <v>1545</v>
      </c>
      <c r="B1280" s="120"/>
      <c r="C1280" s="120"/>
      <c r="D1280" s="120"/>
      <c r="E1280" s="120">
        <v>0</v>
      </c>
      <c r="F1280" s="74">
        <f t="shared" si="27"/>
      </c>
      <c r="G1280" s="66"/>
    </row>
    <row r="1281" spans="1:7" ht="14.25">
      <c r="A1281" s="111" t="s">
        <v>1546</v>
      </c>
      <c r="B1281" s="120"/>
      <c r="C1281" s="120"/>
      <c r="D1281" s="120"/>
      <c r="E1281" s="120">
        <v>0</v>
      </c>
      <c r="F1281" s="74">
        <f t="shared" si="27"/>
      </c>
      <c r="G1281" s="66"/>
    </row>
    <row r="1282" spans="1:7" ht="14.25">
      <c r="A1282" s="111" t="s">
        <v>1547</v>
      </c>
      <c r="B1282" s="120"/>
      <c r="C1282" s="120"/>
      <c r="D1282" s="120"/>
      <c r="E1282" s="120">
        <v>0</v>
      </c>
      <c r="F1282" s="74">
        <f t="shared" si="27"/>
      </c>
      <c r="G1282" s="66"/>
    </row>
    <row r="1283" spans="1:7" ht="14.25">
      <c r="A1283" s="116" t="s">
        <v>309</v>
      </c>
      <c r="B1283" s="120">
        <f>SUM(B1284:B1297)</f>
        <v>31</v>
      </c>
      <c r="C1283" s="120">
        <f>SUM(C1284:C1297)</f>
        <v>25.73</v>
      </c>
      <c r="D1283" s="120">
        <f>SUM(D1284:D1297)</f>
        <v>479</v>
      </c>
      <c r="E1283" s="120">
        <f>SUM(E1284:E1297)</f>
        <v>479</v>
      </c>
      <c r="F1283" s="74">
        <f t="shared" si="27"/>
        <v>100</v>
      </c>
      <c r="G1283" s="66">
        <f>(E1283-B1283)/B1283*100</f>
        <v>1445.1612903225805</v>
      </c>
    </row>
    <row r="1284" spans="1:7" ht="14.25">
      <c r="A1284" s="111" t="s">
        <v>717</v>
      </c>
      <c r="B1284" s="120"/>
      <c r="C1284" s="120">
        <v>0</v>
      </c>
      <c r="D1284" s="120"/>
      <c r="E1284" s="120">
        <v>0</v>
      </c>
      <c r="F1284" s="74">
        <f t="shared" si="27"/>
      </c>
      <c r="G1284" s="66"/>
    </row>
    <row r="1285" spans="1:7" ht="14.25">
      <c r="A1285" s="111" t="s">
        <v>718</v>
      </c>
      <c r="B1285" s="120"/>
      <c r="C1285" s="120">
        <v>0</v>
      </c>
      <c r="D1285" s="120"/>
      <c r="E1285" s="120">
        <v>0</v>
      </c>
      <c r="F1285" s="74">
        <f aca="true" t="shared" si="28" ref="F1285:F1348">IF(D1285&lt;&gt;0,(E1285/D1285)*100,"")</f>
      </c>
      <c r="G1285" s="66"/>
    </row>
    <row r="1286" spans="1:7" ht="14.25">
      <c r="A1286" s="111" t="s">
        <v>719</v>
      </c>
      <c r="B1286" s="120"/>
      <c r="C1286" s="120">
        <v>0</v>
      </c>
      <c r="D1286" s="120"/>
      <c r="E1286" s="120">
        <v>0</v>
      </c>
      <c r="F1286" s="74">
        <f t="shared" si="28"/>
      </c>
      <c r="G1286" s="66"/>
    </row>
    <row r="1287" spans="1:7" ht="14.25">
      <c r="A1287" s="111" t="s">
        <v>1548</v>
      </c>
      <c r="B1287" s="120">
        <v>13</v>
      </c>
      <c r="C1287" s="120">
        <v>22.73</v>
      </c>
      <c r="D1287" s="120">
        <v>22</v>
      </c>
      <c r="E1287" s="120">
        <v>22</v>
      </c>
      <c r="F1287" s="74">
        <f t="shared" si="28"/>
        <v>100</v>
      </c>
      <c r="G1287" s="66">
        <f>(E1287-B1287)/B1287*100</f>
        <v>69.23076923076923</v>
      </c>
    </row>
    <row r="1288" spans="1:7" ht="14.25">
      <c r="A1288" s="111" t="s">
        <v>1549</v>
      </c>
      <c r="B1288" s="120"/>
      <c r="C1288" s="120">
        <v>0</v>
      </c>
      <c r="D1288" s="120"/>
      <c r="E1288" s="120">
        <v>0</v>
      </c>
      <c r="F1288" s="74">
        <f t="shared" si="28"/>
      </c>
      <c r="G1288" s="66"/>
    </row>
    <row r="1289" spans="1:7" ht="14.25">
      <c r="A1289" s="111" t="s">
        <v>1550</v>
      </c>
      <c r="B1289" s="120"/>
      <c r="C1289" s="120">
        <v>0</v>
      </c>
      <c r="D1289" s="120"/>
      <c r="E1289" s="120">
        <v>0</v>
      </c>
      <c r="F1289" s="74">
        <f t="shared" si="28"/>
      </c>
      <c r="G1289" s="66"/>
    </row>
    <row r="1290" spans="1:7" ht="14.25">
      <c r="A1290" s="111" t="s">
        <v>1551</v>
      </c>
      <c r="B1290" s="120"/>
      <c r="C1290" s="120">
        <v>0</v>
      </c>
      <c r="D1290" s="120"/>
      <c r="E1290" s="120">
        <v>0</v>
      </c>
      <c r="F1290" s="74">
        <f t="shared" si="28"/>
      </c>
      <c r="G1290" s="66"/>
    </row>
    <row r="1291" spans="1:7" ht="14.25">
      <c r="A1291" s="111" t="s">
        <v>1552</v>
      </c>
      <c r="B1291" s="120"/>
      <c r="C1291" s="120">
        <v>0</v>
      </c>
      <c r="D1291" s="120"/>
      <c r="E1291" s="120">
        <v>0</v>
      </c>
      <c r="F1291" s="74">
        <f t="shared" si="28"/>
      </c>
      <c r="G1291" s="66"/>
    </row>
    <row r="1292" spans="1:7" ht="14.25">
      <c r="A1292" s="111" t="s">
        <v>1553</v>
      </c>
      <c r="B1292" s="120"/>
      <c r="C1292" s="120">
        <v>0</v>
      </c>
      <c r="D1292" s="120"/>
      <c r="E1292" s="120">
        <v>0</v>
      </c>
      <c r="F1292" s="74">
        <f t="shared" si="28"/>
      </c>
      <c r="G1292" s="66"/>
    </row>
    <row r="1293" spans="1:7" ht="14.25">
      <c r="A1293" s="111" t="s">
        <v>1554</v>
      </c>
      <c r="B1293" s="120"/>
      <c r="C1293" s="120">
        <v>0</v>
      </c>
      <c r="D1293" s="120"/>
      <c r="E1293" s="120">
        <v>0</v>
      </c>
      <c r="F1293" s="74">
        <f t="shared" si="28"/>
      </c>
      <c r="G1293" s="66"/>
    </row>
    <row r="1294" spans="1:7" ht="14.25">
      <c r="A1294" s="111" t="s">
        <v>1555</v>
      </c>
      <c r="B1294" s="120"/>
      <c r="C1294" s="120">
        <v>0</v>
      </c>
      <c r="D1294" s="120"/>
      <c r="E1294" s="120">
        <v>0</v>
      </c>
      <c r="F1294" s="74">
        <f t="shared" si="28"/>
      </c>
      <c r="G1294" s="66"/>
    </row>
    <row r="1295" spans="1:7" ht="14.25">
      <c r="A1295" s="111" t="s">
        <v>1556</v>
      </c>
      <c r="B1295" s="120"/>
      <c r="C1295" s="120">
        <v>0</v>
      </c>
      <c r="D1295" s="120"/>
      <c r="E1295" s="120">
        <v>0</v>
      </c>
      <c r="F1295" s="74">
        <f t="shared" si="28"/>
      </c>
      <c r="G1295" s="66"/>
    </row>
    <row r="1296" spans="1:7" ht="14.25">
      <c r="A1296" s="111" t="s">
        <v>1557</v>
      </c>
      <c r="B1296" s="120"/>
      <c r="C1296" s="120">
        <v>0</v>
      </c>
      <c r="D1296" s="120"/>
      <c r="E1296" s="120">
        <v>0</v>
      </c>
      <c r="F1296" s="74">
        <f t="shared" si="28"/>
      </c>
      <c r="G1296" s="66"/>
    </row>
    <row r="1297" spans="1:7" ht="14.25">
      <c r="A1297" s="111" t="s">
        <v>1558</v>
      </c>
      <c r="B1297" s="120">
        <v>18</v>
      </c>
      <c r="C1297" s="120">
        <v>3</v>
      </c>
      <c r="D1297" s="120">
        <v>457</v>
      </c>
      <c r="E1297" s="120">
        <v>457</v>
      </c>
      <c r="F1297" s="74">
        <f t="shared" si="28"/>
        <v>100</v>
      </c>
      <c r="G1297" s="66">
        <f>(E1297-B1297)/B1297*100</f>
        <v>2438.888888888889</v>
      </c>
    </row>
    <row r="1298" spans="1:7" ht="14.25">
      <c r="A1298" s="116" t="s">
        <v>1559</v>
      </c>
      <c r="B1298" s="120">
        <f>B1299</f>
        <v>0</v>
      </c>
      <c r="C1298" s="120">
        <f>C1299</f>
        <v>0</v>
      </c>
      <c r="D1298" s="120">
        <f>D1299</f>
        <v>0</v>
      </c>
      <c r="E1298" s="120">
        <f>E1299</f>
        <v>0</v>
      </c>
      <c r="F1298" s="74">
        <f t="shared" si="28"/>
      </c>
      <c r="G1298" s="66"/>
    </row>
    <row r="1299" spans="1:7" ht="14.25">
      <c r="A1299" s="111" t="s">
        <v>1560</v>
      </c>
      <c r="B1299" s="120"/>
      <c r="C1299" s="120"/>
      <c r="D1299" s="120"/>
      <c r="E1299" s="120">
        <v>0</v>
      </c>
      <c r="F1299" s="74">
        <f t="shared" si="28"/>
      </c>
      <c r="G1299" s="66"/>
    </row>
    <row r="1300" spans="1:7" ht="14.25">
      <c r="A1300" s="116" t="s">
        <v>310</v>
      </c>
      <c r="B1300" s="120">
        <f>SUM(B1301,B1310,B1314)</f>
        <v>8014</v>
      </c>
      <c r="C1300" s="120">
        <f>SUM(C1301,C1310,C1314)</f>
        <v>2491</v>
      </c>
      <c r="D1300" s="120">
        <f>SUM(D1301,D1310,D1314)</f>
        <v>9416</v>
      </c>
      <c r="E1300" s="120">
        <f>SUM(E1301,E1310,E1314)</f>
        <v>9416</v>
      </c>
      <c r="F1300" s="74">
        <f t="shared" si="28"/>
        <v>100</v>
      </c>
      <c r="G1300" s="66">
        <f>(E1300-B1300)/B1300*100</f>
        <v>17.49438482655353</v>
      </c>
    </row>
    <row r="1301" spans="1:7" ht="14.25">
      <c r="A1301" s="116" t="s">
        <v>311</v>
      </c>
      <c r="B1301" s="120">
        <f>SUM(B1302:B1309)</f>
        <v>3307</v>
      </c>
      <c r="C1301" s="120">
        <f>SUM(C1302:C1309)</f>
        <v>0</v>
      </c>
      <c r="D1301" s="120">
        <f>SUM(D1302:D1309)</f>
        <v>6469</v>
      </c>
      <c r="E1301" s="120">
        <f>SUM(E1302:E1309)</f>
        <v>6469</v>
      </c>
      <c r="F1301" s="74">
        <f t="shared" si="28"/>
        <v>100</v>
      </c>
      <c r="G1301" s="66">
        <f>(E1301-B1301)/B1301*100</f>
        <v>95.61536135470215</v>
      </c>
    </row>
    <row r="1302" spans="1:7" ht="14.25">
      <c r="A1302" s="111" t="s">
        <v>1561</v>
      </c>
      <c r="B1302" s="120">
        <v>18</v>
      </c>
      <c r="C1302" s="120"/>
      <c r="D1302" s="120">
        <v>28</v>
      </c>
      <c r="E1302" s="120">
        <v>28</v>
      </c>
      <c r="F1302" s="74">
        <f t="shared" si="28"/>
        <v>100</v>
      </c>
      <c r="G1302" s="66">
        <f>(E1302-B1302)/B1302*100</f>
        <v>55.55555555555556</v>
      </c>
    </row>
    <row r="1303" spans="1:7" ht="14.25">
      <c r="A1303" s="111" t="s">
        <v>1562</v>
      </c>
      <c r="B1303" s="120"/>
      <c r="C1303" s="120"/>
      <c r="D1303" s="120">
        <v>0</v>
      </c>
      <c r="E1303" s="120">
        <v>0</v>
      </c>
      <c r="F1303" s="74">
        <f t="shared" si="28"/>
      </c>
      <c r="G1303" s="66"/>
    </row>
    <row r="1304" spans="1:7" ht="14.25">
      <c r="A1304" s="111" t="s">
        <v>1563</v>
      </c>
      <c r="B1304" s="120">
        <v>634</v>
      </c>
      <c r="C1304" s="120"/>
      <c r="D1304" s="120">
        <v>1754</v>
      </c>
      <c r="E1304" s="120">
        <v>1754</v>
      </c>
      <c r="F1304" s="74">
        <f t="shared" si="28"/>
        <v>100</v>
      </c>
      <c r="G1304" s="66">
        <f>(E1304-B1304)/B1304*100</f>
        <v>176.65615141955834</v>
      </c>
    </row>
    <row r="1305" spans="1:7" ht="14.25">
      <c r="A1305" s="111" t="s">
        <v>1564</v>
      </c>
      <c r="B1305" s="120"/>
      <c r="C1305" s="120"/>
      <c r="D1305" s="120">
        <v>0</v>
      </c>
      <c r="E1305" s="120">
        <v>0</v>
      </c>
      <c r="F1305" s="74">
        <f t="shared" si="28"/>
      </c>
      <c r="G1305" s="66"/>
    </row>
    <row r="1306" spans="1:7" ht="14.25">
      <c r="A1306" s="111" t="s">
        <v>1565</v>
      </c>
      <c r="B1306" s="120">
        <v>2062</v>
      </c>
      <c r="C1306" s="120"/>
      <c r="D1306" s="120">
        <v>2459</v>
      </c>
      <c r="E1306" s="120">
        <v>2459</v>
      </c>
      <c r="F1306" s="74">
        <f t="shared" si="28"/>
        <v>100</v>
      </c>
      <c r="G1306" s="66">
        <f aca="true" t="shared" si="29" ref="G1306:G1311">(E1306-B1306)/B1306*100</f>
        <v>19.253152279340448</v>
      </c>
    </row>
    <row r="1307" spans="1:7" ht="14.25">
      <c r="A1307" s="111" t="s">
        <v>1566</v>
      </c>
      <c r="B1307" s="120">
        <v>153</v>
      </c>
      <c r="C1307" s="120"/>
      <c r="D1307" s="120">
        <v>528</v>
      </c>
      <c r="E1307" s="120">
        <v>528</v>
      </c>
      <c r="F1307" s="74">
        <f t="shared" si="28"/>
        <v>100</v>
      </c>
      <c r="G1307" s="66">
        <f t="shared" si="29"/>
        <v>245.0980392156863</v>
      </c>
    </row>
    <row r="1308" spans="1:7" ht="14.25">
      <c r="A1308" s="111" t="s">
        <v>1567</v>
      </c>
      <c r="B1308" s="120">
        <v>120</v>
      </c>
      <c r="C1308" s="120"/>
      <c r="D1308" s="120">
        <v>80</v>
      </c>
      <c r="E1308" s="120">
        <v>80</v>
      </c>
      <c r="F1308" s="74">
        <f t="shared" si="28"/>
        <v>100</v>
      </c>
      <c r="G1308" s="66">
        <f t="shared" si="29"/>
        <v>-33.33333333333333</v>
      </c>
    </row>
    <row r="1309" spans="1:7" ht="14.25">
      <c r="A1309" s="111" t="s">
        <v>1568</v>
      </c>
      <c r="B1309" s="120">
        <v>320</v>
      </c>
      <c r="C1309" s="120"/>
      <c r="D1309" s="120">
        <v>1620</v>
      </c>
      <c r="E1309" s="120">
        <v>1620</v>
      </c>
      <c r="F1309" s="74">
        <f t="shared" si="28"/>
        <v>100</v>
      </c>
      <c r="G1309" s="66">
        <f t="shared" si="29"/>
        <v>406.25</v>
      </c>
    </row>
    <row r="1310" spans="1:7" ht="14.25">
      <c r="A1310" s="116" t="s">
        <v>312</v>
      </c>
      <c r="B1310" s="120">
        <f>SUM(B1311:B1313)</f>
        <v>4707</v>
      </c>
      <c r="C1310" s="120">
        <f>SUM(C1311:C1313)</f>
        <v>2491</v>
      </c>
      <c r="D1310" s="120">
        <f>SUM(D1311:D1313)</f>
        <v>2947</v>
      </c>
      <c r="E1310" s="120">
        <f>SUM(E1311:E1313)</f>
        <v>2947</v>
      </c>
      <c r="F1310" s="74">
        <f t="shared" si="28"/>
        <v>100</v>
      </c>
      <c r="G1310" s="66">
        <f t="shared" si="29"/>
        <v>-37.39111960909284</v>
      </c>
    </row>
    <row r="1311" spans="1:7" ht="14.25">
      <c r="A1311" s="111" t="s">
        <v>1569</v>
      </c>
      <c r="B1311" s="120">
        <v>4663</v>
      </c>
      <c r="C1311" s="120">
        <v>2491</v>
      </c>
      <c r="D1311" s="120">
        <v>2514</v>
      </c>
      <c r="E1311" s="120">
        <v>2514</v>
      </c>
      <c r="F1311" s="74">
        <f t="shared" si="28"/>
        <v>100</v>
      </c>
      <c r="G1311" s="66">
        <f t="shared" si="29"/>
        <v>-46.08621059403817</v>
      </c>
    </row>
    <row r="1312" spans="1:7" ht="14.25">
      <c r="A1312" s="111" t="s">
        <v>1570</v>
      </c>
      <c r="B1312" s="120"/>
      <c r="C1312" s="120"/>
      <c r="D1312" s="120">
        <v>0</v>
      </c>
      <c r="E1312" s="120">
        <v>0</v>
      </c>
      <c r="F1312" s="74">
        <f t="shared" si="28"/>
      </c>
      <c r="G1312" s="66"/>
    </row>
    <row r="1313" spans="1:7" ht="14.25">
      <c r="A1313" s="111" t="s">
        <v>1571</v>
      </c>
      <c r="B1313" s="120">
        <v>44</v>
      </c>
      <c r="C1313" s="120"/>
      <c r="D1313" s="120">
        <v>433</v>
      </c>
      <c r="E1313" s="120">
        <v>433</v>
      </c>
      <c r="F1313" s="74">
        <f t="shared" si="28"/>
        <v>100</v>
      </c>
      <c r="G1313" s="66">
        <f>(E1313-B1313)/B1313*100</f>
        <v>884.0909090909091</v>
      </c>
    </row>
    <row r="1314" spans="1:7" ht="14.25">
      <c r="A1314" s="116" t="s">
        <v>313</v>
      </c>
      <c r="B1314" s="120">
        <f>SUM(B1315:B1317)</f>
        <v>0</v>
      </c>
      <c r="C1314" s="120">
        <f>SUM(C1315:C1317)</f>
        <v>0</v>
      </c>
      <c r="D1314" s="120">
        <f>SUM(D1315:D1317)</f>
        <v>0</v>
      </c>
      <c r="E1314" s="120">
        <f>SUM(E1315:E1317)</f>
        <v>0</v>
      </c>
      <c r="F1314" s="74">
        <f t="shared" si="28"/>
      </c>
      <c r="G1314" s="66"/>
    </row>
    <row r="1315" spans="1:7" ht="14.25">
      <c r="A1315" s="111" t="s">
        <v>1572</v>
      </c>
      <c r="B1315" s="120"/>
      <c r="C1315" s="120"/>
      <c r="D1315" s="120">
        <v>0</v>
      </c>
      <c r="E1315" s="120">
        <v>0</v>
      </c>
      <c r="F1315" s="74">
        <f t="shared" si="28"/>
      </c>
      <c r="G1315" s="66"/>
    </row>
    <row r="1316" spans="1:7" ht="14.25">
      <c r="A1316" s="111" t="s">
        <v>1573</v>
      </c>
      <c r="B1316" s="120"/>
      <c r="C1316" s="120"/>
      <c r="D1316" s="120">
        <v>0</v>
      </c>
      <c r="E1316" s="120">
        <v>0</v>
      </c>
      <c r="F1316" s="74">
        <f t="shared" si="28"/>
      </c>
      <c r="G1316" s="66"/>
    </row>
    <row r="1317" spans="1:7" ht="14.25">
      <c r="A1317" s="111" t="s">
        <v>1574</v>
      </c>
      <c r="B1317" s="120"/>
      <c r="C1317" s="120"/>
      <c r="D1317" s="120">
        <v>0</v>
      </c>
      <c r="E1317" s="120">
        <v>0</v>
      </c>
      <c r="F1317" s="74">
        <f t="shared" si="28"/>
      </c>
      <c r="G1317" s="66"/>
    </row>
    <row r="1318" spans="1:7" ht="14.25">
      <c r="A1318" s="116" t="s">
        <v>314</v>
      </c>
      <c r="B1318" s="120">
        <f>SUM(B1319,B1334,B1348,B1353,B1359)</f>
        <v>505</v>
      </c>
      <c r="C1318" s="120">
        <f>SUM(C1319,C1334,C1348,C1353,C1359)</f>
        <v>188.25</v>
      </c>
      <c r="D1318" s="120">
        <f>SUM(D1319,D1334,D1348,D1353,D1359)</f>
        <v>616</v>
      </c>
      <c r="E1318" s="120">
        <f>SUM(E1319,E1334,E1348,E1353,E1359)</f>
        <v>616</v>
      </c>
      <c r="F1318" s="74">
        <f t="shared" si="28"/>
        <v>100</v>
      </c>
      <c r="G1318" s="66">
        <f>(E1318-B1318)/B1318*100</f>
        <v>21.980198019801982</v>
      </c>
    </row>
    <row r="1319" spans="1:7" ht="14.25">
      <c r="A1319" s="116" t="s">
        <v>315</v>
      </c>
      <c r="B1319" s="120">
        <f>SUM(B1320:B1333)</f>
        <v>456</v>
      </c>
      <c r="C1319" s="120">
        <f>SUM(C1320:C1333)</f>
        <v>188.25</v>
      </c>
      <c r="D1319" s="120">
        <f>SUM(D1320:D1333)</f>
        <v>466</v>
      </c>
      <c r="E1319" s="120">
        <f>SUM(E1320:E1333)</f>
        <v>466</v>
      </c>
      <c r="F1319" s="74">
        <f t="shared" si="28"/>
        <v>100</v>
      </c>
      <c r="G1319" s="66">
        <f>(E1319-B1319)/B1319*100</f>
        <v>2.1929824561403506</v>
      </c>
    </row>
    <row r="1320" spans="1:7" ht="14.25">
      <c r="A1320" s="111" t="s">
        <v>717</v>
      </c>
      <c r="B1320" s="121">
        <v>143</v>
      </c>
      <c r="C1320" s="120">
        <v>124.43</v>
      </c>
      <c r="D1320" s="120">
        <v>137</v>
      </c>
      <c r="E1320" s="120">
        <v>137</v>
      </c>
      <c r="F1320" s="74">
        <f t="shared" si="28"/>
        <v>100</v>
      </c>
      <c r="G1320" s="66">
        <f>(E1320-B1320)/B1320*100</f>
        <v>-4.195804195804196</v>
      </c>
    </row>
    <row r="1321" spans="1:7" ht="14.25">
      <c r="A1321" s="111" t="s">
        <v>718</v>
      </c>
      <c r="B1321" s="121">
        <v>14</v>
      </c>
      <c r="C1321" s="120">
        <v>2</v>
      </c>
      <c r="D1321" s="120">
        <v>2</v>
      </c>
      <c r="E1321" s="120">
        <v>2</v>
      </c>
      <c r="F1321" s="74">
        <f t="shared" si="28"/>
        <v>100</v>
      </c>
      <c r="G1321" s="66">
        <f>(E1321-B1321)/B1321*100</f>
        <v>-85.71428571428571</v>
      </c>
    </row>
    <row r="1322" spans="1:7" ht="14.25">
      <c r="A1322" s="111" t="s">
        <v>719</v>
      </c>
      <c r="B1322" s="121"/>
      <c r="C1322" s="120">
        <v>0</v>
      </c>
      <c r="D1322" s="120">
        <v>0</v>
      </c>
      <c r="E1322" s="120">
        <v>0</v>
      </c>
      <c r="F1322" s="74">
        <f t="shared" si="28"/>
      </c>
      <c r="G1322" s="66"/>
    </row>
    <row r="1323" spans="1:7" ht="14.25">
      <c r="A1323" s="111" t="s">
        <v>1575</v>
      </c>
      <c r="B1323" s="121"/>
      <c r="C1323" s="120">
        <v>0</v>
      </c>
      <c r="D1323" s="120">
        <v>0</v>
      </c>
      <c r="E1323" s="120">
        <v>0</v>
      </c>
      <c r="F1323" s="74">
        <f t="shared" si="28"/>
      </c>
      <c r="G1323" s="66"/>
    </row>
    <row r="1324" spans="1:7" ht="14.25">
      <c r="A1324" s="111" t="s">
        <v>1576</v>
      </c>
      <c r="B1324" s="121"/>
      <c r="C1324" s="120">
        <v>0</v>
      </c>
      <c r="D1324" s="120">
        <v>0</v>
      </c>
      <c r="E1324" s="120">
        <v>0</v>
      </c>
      <c r="F1324" s="74">
        <f t="shared" si="28"/>
      </c>
      <c r="G1324" s="66"/>
    </row>
    <row r="1325" spans="1:7" ht="14.25">
      <c r="A1325" s="111" t="s">
        <v>1577</v>
      </c>
      <c r="B1325" s="121"/>
      <c r="C1325" s="120">
        <v>0</v>
      </c>
      <c r="D1325" s="120">
        <v>0</v>
      </c>
      <c r="E1325" s="120">
        <v>0</v>
      </c>
      <c r="F1325" s="74">
        <f t="shared" si="28"/>
      </c>
      <c r="G1325" s="66"/>
    </row>
    <row r="1326" spans="1:7" ht="14.25">
      <c r="A1326" s="111" t="s">
        <v>1578</v>
      </c>
      <c r="B1326" s="121"/>
      <c r="C1326" s="120">
        <v>0</v>
      </c>
      <c r="D1326" s="120">
        <v>0</v>
      </c>
      <c r="E1326" s="120">
        <v>0</v>
      </c>
      <c r="F1326" s="74">
        <f t="shared" si="28"/>
      </c>
      <c r="G1326" s="66"/>
    </row>
    <row r="1327" spans="1:7" ht="14.25">
      <c r="A1327" s="111" t="s">
        <v>1579</v>
      </c>
      <c r="B1327" s="121"/>
      <c r="C1327" s="120">
        <v>0</v>
      </c>
      <c r="D1327" s="120">
        <v>0</v>
      </c>
      <c r="E1327" s="120">
        <v>0</v>
      </c>
      <c r="F1327" s="74">
        <f t="shared" si="28"/>
      </c>
      <c r="G1327" s="66"/>
    </row>
    <row r="1328" spans="1:7" ht="14.25">
      <c r="A1328" s="111" t="s">
        <v>1580</v>
      </c>
      <c r="B1328" s="121"/>
      <c r="C1328" s="120">
        <v>0</v>
      </c>
      <c r="D1328" s="120">
        <v>0</v>
      </c>
      <c r="E1328" s="120">
        <v>0</v>
      </c>
      <c r="F1328" s="74">
        <f t="shared" si="28"/>
      </c>
      <c r="G1328" s="66"/>
    </row>
    <row r="1329" spans="1:7" ht="14.25">
      <c r="A1329" s="111" t="s">
        <v>1581</v>
      </c>
      <c r="B1329" s="121"/>
      <c r="C1329" s="120">
        <v>0</v>
      </c>
      <c r="D1329" s="120">
        <v>0</v>
      </c>
      <c r="E1329" s="120">
        <v>0</v>
      </c>
      <c r="F1329" s="74">
        <f t="shared" si="28"/>
      </c>
      <c r="G1329" s="66"/>
    </row>
    <row r="1330" spans="1:7" ht="14.25">
      <c r="A1330" s="111" t="s">
        <v>1582</v>
      </c>
      <c r="B1330" s="121"/>
      <c r="C1330" s="120">
        <v>0</v>
      </c>
      <c r="D1330" s="120">
        <v>0</v>
      </c>
      <c r="E1330" s="120">
        <v>0</v>
      </c>
      <c r="F1330" s="74">
        <f t="shared" si="28"/>
      </c>
      <c r="G1330" s="66"/>
    </row>
    <row r="1331" spans="1:7" ht="14.25">
      <c r="A1331" s="111" t="s">
        <v>1583</v>
      </c>
      <c r="B1331" s="121"/>
      <c r="C1331" s="120">
        <v>0</v>
      </c>
      <c r="D1331" s="120">
        <v>0</v>
      </c>
      <c r="E1331" s="120">
        <v>0</v>
      </c>
      <c r="F1331" s="74">
        <f t="shared" si="28"/>
      </c>
      <c r="G1331" s="66"/>
    </row>
    <row r="1332" spans="1:7" ht="14.25">
      <c r="A1332" s="111" t="s">
        <v>726</v>
      </c>
      <c r="B1332" s="121">
        <v>39</v>
      </c>
      <c r="C1332" s="120">
        <v>41.82</v>
      </c>
      <c r="D1332" s="120">
        <v>39</v>
      </c>
      <c r="E1332" s="120">
        <v>39</v>
      </c>
      <c r="F1332" s="74">
        <f t="shared" si="28"/>
        <v>100</v>
      </c>
      <c r="G1332" s="66">
        <f>(E1332-B1332)/B1332*100</f>
        <v>0</v>
      </c>
    </row>
    <row r="1333" spans="1:7" ht="14.25">
      <c r="A1333" s="111" t="s">
        <v>1584</v>
      </c>
      <c r="B1333" s="121">
        <v>260</v>
      </c>
      <c r="C1333" s="120">
        <v>20</v>
      </c>
      <c r="D1333" s="120">
        <v>288</v>
      </c>
      <c r="E1333" s="120">
        <v>288</v>
      </c>
      <c r="F1333" s="74">
        <f t="shared" si="28"/>
        <v>100</v>
      </c>
      <c r="G1333" s="66">
        <f>(E1333-B1333)/B1333*100</f>
        <v>10.76923076923077</v>
      </c>
    </row>
    <row r="1334" spans="1:7" ht="14.25">
      <c r="A1334" s="116" t="s">
        <v>316</v>
      </c>
      <c r="B1334" s="120">
        <f>SUM(B1335:B1347)</f>
        <v>0</v>
      </c>
      <c r="C1334" s="120">
        <f>SUM(C1335:C1347)</f>
        <v>0</v>
      </c>
      <c r="D1334" s="120">
        <f>SUM(D1335:D1347)</f>
        <v>0</v>
      </c>
      <c r="E1334" s="120">
        <f>SUM(E1335:E1347)</f>
        <v>0</v>
      </c>
      <c r="F1334" s="74">
        <f t="shared" si="28"/>
      </c>
      <c r="G1334" s="66"/>
    </row>
    <row r="1335" spans="1:7" ht="14.25">
      <c r="A1335" s="111" t="s">
        <v>717</v>
      </c>
      <c r="B1335" s="120"/>
      <c r="C1335" s="120"/>
      <c r="D1335" s="120">
        <v>0</v>
      </c>
      <c r="E1335" s="120">
        <v>0</v>
      </c>
      <c r="F1335" s="74">
        <f t="shared" si="28"/>
      </c>
      <c r="G1335" s="66"/>
    </row>
    <row r="1336" spans="1:7" ht="14.25">
      <c r="A1336" s="111" t="s">
        <v>718</v>
      </c>
      <c r="B1336" s="120"/>
      <c r="C1336" s="120"/>
      <c r="D1336" s="120">
        <v>0</v>
      </c>
      <c r="E1336" s="120">
        <v>0</v>
      </c>
      <c r="F1336" s="74">
        <f t="shared" si="28"/>
      </c>
      <c r="G1336" s="66"/>
    </row>
    <row r="1337" spans="1:7" ht="14.25">
      <c r="A1337" s="111" t="s">
        <v>719</v>
      </c>
      <c r="B1337" s="120"/>
      <c r="C1337" s="120"/>
      <c r="D1337" s="120">
        <v>0</v>
      </c>
      <c r="E1337" s="120">
        <v>0</v>
      </c>
      <c r="F1337" s="74">
        <f t="shared" si="28"/>
      </c>
      <c r="G1337" s="66"/>
    </row>
    <row r="1338" spans="1:7" ht="14.25">
      <c r="A1338" s="111" t="s">
        <v>1585</v>
      </c>
      <c r="B1338" s="120"/>
      <c r="C1338" s="120"/>
      <c r="D1338" s="120">
        <v>0</v>
      </c>
      <c r="E1338" s="120">
        <v>0</v>
      </c>
      <c r="F1338" s="74">
        <f t="shared" si="28"/>
      </c>
      <c r="G1338" s="66"/>
    </row>
    <row r="1339" spans="1:7" ht="14.25">
      <c r="A1339" s="111" t="s">
        <v>1586</v>
      </c>
      <c r="B1339" s="120"/>
      <c r="C1339" s="120"/>
      <c r="D1339" s="120">
        <v>0</v>
      </c>
      <c r="E1339" s="120">
        <v>0</v>
      </c>
      <c r="F1339" s="74">
        <f t="shared" si="28"/>
      </c>
      <c r="G1339" s="66"/>
    </row>
    <row r="1340" spans="1:7" ht="14.25">
      <c r="A1340" s="111" t="s">
        <v>1587</v>
      </c>
      <c r="B1340" s="120"/>
      <c r="C1340" s="120"/>
      <c r="D1340" s="120">
        <v>0</v>
      </c>
      <c r="E1340" s="120">
        <v>0</v>
      </c>
      <c r="F1340" s="74">
        <f t="shared" si="28"/>
      </c>
      <c r="G1340" s="66"/>
    </row>
    <row r="1341" spans="1:7" ht="14.25">
      <c r="A1341" s="111" t="s">
        <v>1588</v>
      </c>
      <c r="B1341" s="120"/>
      <c r="C1341" s="120"/>
      <c r="D1341" s="120">
        <v>0</v>
      </c>
      <c r="E1341" s="120">
        <v>0</v>
      </c>
      <c r="F1341" s="74">
        <f t="shared" si="28"/>
      </c>
      <c r="G1341" s="66"/>
    </row>
    <row r="1342" spans="1:7" ht="14.25">
      <c r="A1342" s="111" t="s">
        <v>1589</v>
      </c>
      <c r="B1342" s="120"/>
      <c r="C1342" s="120"/>
      <c r="D1342" s="120">
        <v>0</v>
      </c>
      <c r="E1342" s="120">
        <v>0</v>
      </c>
      <c r="F1342" s="74">
        <f t="shared" si="28"/>
      </c>
      <c r="G1342" s="66"/>
    </row>
    <row r="1343" spans="1:7" ht="14.25">
      <c r="A1343" s="111" t="s">
        <v>1590</v>
      </c>
      <c r="B1343" s="120"/>
      <c r="C1343" s="120"/>
      <c r="D1343" s="120">
        <v>0</v>
      </c>
      <c r="E1343" s="120">
        <v>0</v>
      </c>
      <c r="F1343" s="74">
        <f t="shared" si="28"/>
      </c>
      <c r="G1343" s="66"/>
    </row>
    <row r="1344" spans="1:7" ht="14.25">
      <c r="A1344" s="111" t="s">
        <v>1591</v>
      </c>
      <c r="B1344" s="120"/>
      <c r="C1344" s="120"/>
      <c r="D1344" s="120">
        <v>0</v>
      </c>
      <c r="E1344" s="120">
        <v>0</v>
      </c>
      <c r="F1344" s="74">
        <f t="shared" si="28"/>
      </c>
      <c r="G1344" s="66"/>
    </row>
    <row r="1345" spans="1:7" ht="14.25">
      <c r="A1345" s="111" t="s">
        <v>1592</v>
      </c>
      <c r="B1345" s="120"/>
      <c r="C1345" s="120"/>
      <c r="D1345" s="120">
        <v>0</v>
      </c>
      <c r="E1345" s="120">
        <v>0</v>
      </c>
      <c r="F1345" s="74">
        <f t="shared" si="28"/>
      </c>
      <c r="G1345" s="66"/>
    </row>
    <row r="1346" spans="1:7" ht="14.25">
      <c r="A1346" s="111" t="s">
        <v>726</v>
      </c>
      <c r="B1346" s="120"/>
      <c r="C1346" s="120"/>
      <c r="D1346" s="120">
        <v>0</v>
      </c>
      <c r="E1346" s="120">
        <v>0</v>
      </c>
      <c r="F1346" s="74">
        <f t="shared" si="28"/>
      </c>
      <c r="G1346" s="66"/>
    </row>
    <row r="1347" spans="1:7" ht="14.25">
      <c r="A1347" s="111" t="s">
        <v>1593</v>
      </c>
      <c r="B1347" s="120"/>
      <c r="C1347" s="120"/>
      <c r="D1347" s="120">
        <v>0</v>
      </c>
      <c r="E1347" s="120">
        <v>0</v>
      </c>
      <c r="F1347" s="74">
        <f t="shared" si="28"/>
      </c>
      <c r="G1347" s="66"/>
    </row>
    <row r="1348" spans="1:7" ht="14.25">
      <c r="A1348" s="116" t="s">
        <v>317</v>
      </c>
      <c r="B1348" s="120">
        <f>SUM(B1349:B1352)</f>
        <v>0</v>
      </c>
      <c r="C1348" s="120">
        <f>SUM(C1349:C1352)</f>
        <v>0</v>
      </c>
      <c r="D1348" s="120">
        <f>SUM(D1349:D1352)</f>
        <v>0</v>
      </c>
      <c r="E1348" s="120">
        <f>SUM(E1349:E1352)</f>
        <v>0</v>
      </c>
      <c r="F1348" s="74">
        <f t="shared" si="28"/>
      </c>
      <c r="G1348" s="66"/>
    </row>
    <row r="1349" spans="1:7" ht="14.25">
      <c r="A1349" s="111" t="s">
        <v>1594</v>
      </c>
      <c r="B1349" s="120"/>
      <c r="C1349" s="120"/>
      <c r="D1349" s="120">
        <v>0</v>
      </c>
      <c r="E1349" s="120">
        <v>0</v>
      </c>
      <c r="F1349" s="74">
        <f aca="true" t="shared" si="30" ref="F1349:F1386">IF(D1349&lt;&gt;0,(E1349/D1349)*100,"")</f>
      </c>
      <c r="G1349" s="66"/>
    </row>
    <row r="1350" spans="1:7" ht="14.25">
      <c r="A1350" s="111" t="s">
        <v>1595</v>
      </c>
      <c r="B1350" s="120"/>
      <c r="C1350" s="120"/>
      <c r="D1350" s="120">
        <v>0</v>
      </c>
      <c r="E1350" s="120">
        <v>0</v>
      </c>
      <c r="F1350" s="74">
        <f t="shared" si="30"/>
      </c>
      <c r="G1350" s="66"/>
    </row>
    <row r="1351" spans="1:7" ht="14.25">
      <c r="A1351" s="111" t="s">
        <v>1596</v>
      </c>
      <c r="B1351" s="120"/>
      <c r="C1351" s="120"/>
      <c r="D1351" s="120">
        <v>0</v>
      </c>
      <c r="E1351" s="120">
        <v>0</v>
      </c>
      <c r="F1351" s="74">
        <f t="shared" si="30"/>
      </c>
      <c r="G1351" s="66"/>
    </row>
    <row r="1352" spans="1:7" ht="14.25">
      <c r="A1352" s="111" t="s">
        <v>1597</v>
      </c>
      <c r="B1352" s="120"/>
      <c r="C1352" s="120"/>
      <c r="D1352" s="120">
        <v>0</v>
      </c>
      <c r="E1352" s="120">
        <v>0</v>
      </c>
      <c r="F1352" s="74">
        <f t="shared" si="30"/>
      </c>
      <c r="G1352" s="66"/>
    </row>
    <row r="1353" spans="1:7" ht="14.25">
      <c r="A1353" s="116" t="s">
        <v>318</v>
      </c>
      <c r="B1353" s="120">
        <f>SUM(B1354:B1358)</f>
        <v>49</v>
      </c>
      <c r="C1353" s="120">
        <f>SUM(C1354:C1358)</f>
        <v>0</v>
      </c>
      <c r="D1353" s="120">
        <f>SUM(D1354:D1358)</f>
        <v>150</v>
      </c>
      <c r="E1353" s="120">
        <f>SUM(E1354:E1358)</f>
        <v>150</v>
      </c>
      <c r="F1353" s="74">
        <f t="shared" si="30"/>
        <v>100</v>
      </c>
      <c r="G1353" s="66">
        <f>(E1353-B1353)/B1353*100</f>
        <v>206.1224489795918</v>
      </c>
    </row>
    <row r="1354" spans="1:7" ht="14.25">
      <c r="A1354" s="111" t="s">
        <v>1598</v>
      </c>
      <c r="B1354" s="120"/>
      <c r="C1354" s="120"/>
      <c r="D1354" s="120">
        <v>0</v>
      </c>
      <c r="E1354" s="120">
        <v>0</v>
      </c>
      <c r="F1354" s="74">
        <f t="shared" si="30"/>
      </c>
      <c r="G1354" s="66"/>
    </row>
    <row r="1355" spans="1:7" ht="14.25">
      <c r="A1355" s="111" t="s">
        <v>1599</v>
      </c>
      <c r="B1355" s="120"/>
      <c r="C1355" s="120"/>
      <c r="D1355" s="120">
        <v>0</v>
      </c>
      <c r="E1355" s="120">
        <v>0</v>
      </c>
      <c r="F1355" s="74">
        <f t="shared" si="30"/>
      </c>
      <c r="G1355" s="66"/>
    </row>
    <row r="1356" spans="1:7" ht="14.25">
      <c r="A1356" s="111" t="s">
        <v>1600</v>
      </c>
      <c r="B1356" s="120">
        <v>49</v>
      </c>
      <c r="C1356" s="120"/>
      <c r="D1356" s="120">
        <v>0</v>
      </c>
      <c r="E1356" s="120">
        <v>0</v>
      </c>
      <c r="F1356" s="74">
        <f t="shared" si="30"/>
      </c>
      <c r="G1356" s="66"/>
    </row>
    <row r="1357" spans="1:7" ht="14.25">
      <c r="A1357" s="111" t="s">
        <v>1601</v>
      </c>
      <c r="B1357" s="120"/>
      <c r="C1357" s="120"/>
      <c r="D1357" s="120">
        <v>0</v>
      </c>
      <c r="E1357" s="120">
        <v>0</v>
      </c>
      <c r="F1357" s="74">
        <f t="shared" si="30"/>
      </c>
      <c r="G1357" s="66"/>
    </row>
    <row r="1358" spans="1:7" ht="14.25">
      <c r="A1358" s="111" t="s">
        <v>1602</v>
      </c>
      <c r="B1358" s="120"/>
      <c r="C1358" s="120"/>
      <c r="D1358" s="120">
        <v>150</v>
      </c>
      <c r="E1358" s="120">
        <v>150</v>
      </c>
      <c r="F1358" s="74">
        <f t="shared" si="30"/>
        <v>100</v>
      </c>
      <c r="G1358" s="66"/>
    </row>
    <row r="1359" spans="1:7" ht="14.25">
      <c r="A1359" s="116" t="s">
        <v>319</v>
      </c>
      <c r="B1359" s="120">
        <f>SUM(B1360:B1370)</f>
        <v>0</v>
      </c>
      <c r="C1359" s="120">
        <f>SUM(C1360:C1370)</f>
        <v>0</v>
      </c>
      <c r="D1359" s="120">
        <f>SUM(D1360:D1370)</f>
        <v>0</v>
      </c>
      <c r="E1359" s="120">
        <f>SUM(E1360:E1370)</f>
        <v>0</v>
      </c>
      <c r="F1359" s="74">
        <f t="shared" si="30"/>
      </c>
      <c r="G1359" s="66"/>
    </row>
    <row r="1360" spans="1:7" ht="14.25">
      <c r="A1360" s="111" t="s">
        <v>1603</v>
      </c>
      <c r="B1360" s="120"/>
      <c r="C1360" s="120"/>
      <c r="D1360" s="120">
        <v>0</v>
      </c>
      <c r="E1360" s="120">
        <v>0</v>
      </c>
      <c r="F1360" s="74">
        <f t="shared" si="30"/>
      </c>
      <c r="G1360" s="66"/>
    </row>
    <row r="1361" spans="1:7" ht="14.25">
      <c r="A1361" s="111" t="s">
        <v>1604</v>
      </c>
      <c r="B1361" s="120"/>
      <c r="C1361" s="120"/>
      <c r="D1361" s="120">
        <v>0</v>
      </c>
      <c r="E1361" s="120">
        <v>0</v>
      </c>
      <c r="F1361" s="74">
        <f t="shared" si="30"/>
      </c>
      <c r="G1361" s="66"/>
    </row>
    <row r="1362" spans="1:7" ht="14.25">
      <c r="A1362" s="111" t="s">
        <v>1605</v>
      </c>
      <c r="B1362" s="120"/>
      <c r="C1362" s="120"/>
      <c r="D1362" s="120">
        <v>0</v>
      </c>
      <c r="E1362" s="120">
        <v>0</v>
      </c>
      <c r="F1362" s="74">
        <f t="shared" si="30"/>
      </c>
      <c r="G1362" s="66"/>
    </row>
    <row r="1363" spans="1:7" ht="14.25">
      <c r="A1363" s="111" t="s">
        <v>1606</v>
      </c>
      <c r="B1363" s="120"/>
      <c r="C1363" s="120"/>
      <c r="D1363" s="120">
        <v>0</v>
      </c>
      <c r="E1363" s="120">
        <v>0</v>
      </c>
      <c r="F1363" s="74">
        <f t="shared" si="30"/>
      </c>
      <c r="G1363" s="66"/>
    </row>
    <row r="1364" spans="1:7" ht="14.25">
      <c r="A1364" s="111" t="s">
        <v>1607</v>
      </c>
      <c r="B1364" s="120"/>
      <c r="C1364" s="120"/>
      <c r="D1364" s="120">
        <v>0</v>
      </c>
      <c r="E1364" s="120">
        <v>0</v>
      </c>
      <c r="F1364" s="74">
        <f t="shared" si="30"/>
      </c>
      <c r="G1364" s="66"/>
    </row>
    <row r="1365" spans="1:7" ht="14.25">
      <c r="A1365" s="111" t="s">
        <v>1608</v>
      </c>
      <c r="B1365" s="120"/>
      <c r="C1365" s="120"/>
      <c r="D1365" s="120">
        <v>0</v>
      </c>
      <c r="E1365" s="120">
        <v>0</v>
      </c>
      <c r="F1365" s="74">
        <f t="shared" si="30"/>
      </c>
      <c r="G1365" s="66"/>
    </row>
    <row r="1366" spans="1:7" ht="14.25">
      <c r="A1366" s="111" t="s">
        <v>1609</v>
      </c>
      <c r="B1366" s="120"/>
      <c r="C1366" s="120"/>
      <c r="D1366" s="120">
        <v>0</v>
      </c>
      <c r="E1366" s="120">
        <v>0</v>
      </c>
      <c r="F1366" s="74">
        <f t="shared" si="30"/>
      </c>
      <c r="G1366" s="66"/>
    </row>
    <row r="1367" spans="1:7" ht="14.25">
      <c r="A1367" s="111" t="s">
        <v>1610</v>
      </c>
      <c r="B1367" s="120"/>
      <c r="C1367" s="120"/>
      <c r="D1367" s="120">
        <v>0</v>
      </c>
      <c r="E1367" s="120">
        <v>0</v>
      </c>
      <c r="F1367" s="74">
        <f t="shared" si="30"/>
      </c>
      <c r="G1367" s="66"/>
    </row>
    <row r="1368" spans="1:7" ht="14.25">
      <c r="A1368" s="111" t="s">
        <v>1611</v>
      </c>
      <c r="B1368" s="120"/>
      <c r="C1368" s="120"/>
      <c r="D1368" s="120">
        <v>0</v>
      </c>
      <c r="E1368" s="120">
        <v>0</v>
      </c>
      <c r="F1368" s="74">
        <f t="shared" si="30"/>
      </c>
      <c r="G1368" s="66"/>
    </row>
    <row r="1369" spans="1:7" ht="14.25">
      <c r="A1369" s="111" t="s">
        <v>1612</v>
      </c>
      <c r="B1369" s="120"/>
      <c r="C1369" s="120"/>
      <c r="D1369" s="120">
        <v>0</v>
      </c>
      <c r="E1369" s="120">
        <v>0</v>
      </c>
      <c r="F1369" s="74">
        <f t="shared" si="30"/>
      </c>
      <c r="G1369" s="66"/>
    </row>
    <row r="1370" spans="1:7" ht="14.25">
      <c r="A1370" s="111" t="s">
        <v>1613</v>
      </c>
      <c r="B1370" s="120"/>
      <c r="C1370" s="120"/>
      <c r="D1370" s="120">
        <v>0</v>
      </c>
      <c r="E1370" s="120">
        <v>0</v>
      </c>
      <c r="F1370" s="74">
        <f t="shared" si="30"/>
      </c>
      <c r="G1370" s="66"/>
    </row>
    <row r="1371" spans="1:7" ht="14.25">
      <c r="A1371" s="43" t="s">
        <v>320</v>
      </c>
      <c r="B1371" s="120"/>
      <c r="C1371" s="120">
        <v>2500</v>
      </c>
      <c r="D1371" s="120"/>
      <c r="E1371" s="120"/>
      <c r="F1371" s="74"/>
      <c r="G1371" s="66"/>
    </row>
    <row r="1372" spans="1:7" ht="14.25">
      <c r="A1372" s="116" t="s">
        <v>321</v>
      </c>
      <c r="B1372" s="120">
        <f aca="true" t="shared" si="31" ref="B1372:E1373">B1373</f>
        <v>-9342</v>
      </c>
      <c r="C1372" s="120">
        <f t="shared" si="31"/>
        <v>8123</v>
      </c>
      <c r="D1372" s="120">
        <f t="shared" si="31"/>
        <v>3316</v>
      </c>
      <c r="E1372" s="120">
        <f t="shared" si="31"/>
        <v>2600</v>
      </c>
      <c r="F1372" s="74">
        <f t="shared" si="30"/>
        <v>78.40772014475272</v>
      </c>
      <c r="G1372" s="66">
        <f>(E1372-B1372)/B1372*100</f>
        <v>-127.83129950760008</v>
      </c>
    </row>
    <row r="1373" spans="1:7" ht="14.25">
      <c r="A1373" s="116" t="s">
        <v>322</v>
      </c>
      <c r="B1373" s="120">
        <f t="shared" si="31"/>
        <v>-9342</v>
      </c>
      <c r="C1373" s="120">
        <f t="shared" si="31"/>
        <v>8123</v>
      </c>
      <c r="D1373" s="120">
        <f t="shared" si="31"/>
        <v>3316</v>
      </c>
      <c r="E1373" s="120">
        <f t="shared" si="31"/>
        <v>2600</v>
      </c>
      <c r="F1373" s="74">
        <f t="shared" si="30"/>
        <v>78.40772014475272</v>
      </c>
      <c r="G1373" s="66">
        <f>(E1373-B1373)/B1373*100</f>
        <v>-127.83129950760008</v>
      </c>
    </row>
    <row r="1374" spans="1:7" ht="14.25">
      <c r="A1374" s="111" t="s">
        <v>1614</v>
      </c>
      <c r="B1374" s="120">
        <v>-9342</v>
      </c>
      <c r="C1374" s="120">
        <v>8123</v>
      </c>
      <c r="D1374" s="120">
        <v>3316</v>
      </c>
      <c r="E1374" s="120">
        <v>2600</v>
      </c>
      <c r="F1374" s="74">
        <f t="shared" si="30"/>
        <v>78.40772014475272</v>
      </c>
      <c r="G1374" s="66">
        <f>(E1374-B1374)/B1374*100</f>
        <v>-127.83129950760008</v>
      </c>
    </row>
    <row r="1375" spans="1:7" ht="14.25">
      <c r="A1375" s="116" t="s">
        <v>323</v>
      </c>
      <c r="B1375" s="120">
        <f>SUM(B1376,B1377,B1378)</f>
        <v>1394</v>
      </c>
      <c r="C1375" s="120">
        <f>SUM(C1376,C1377,C1378)</f>
        <v>0</v>
      </c>
      <c r="D1375" s="120">
        <f>SUM(D1376,D1377,D1378)</f>
        <v>1620</v>
      </c>
      <c r="E1375" s="120">
        <f>SUM(E1376,E1377,E1378)</f>
        <v>1620</v>
      </c>
      <c r="F1375" s="74">
        <f t="shared" si="30"/>
        <v>100</v>
      </c>
      <c r="G1375" s="66">
        <f>(E1375-B1375)/B1375*100</f>
        <v>16.212338593974174</v>
      </c>
    </row>
    <row r="1376" spans="1:7" ht="14.25">
      <c r="A1376" s="116" t="s">
        <v>324</v>
      </c>
      <c r="B1376" s="120"/>
      <c r="C1376" s="120"/>
      <c r="D1376" s="120"/>
      <c r="E1376" s="120">
        <v>0</v>
      </c>
      <c r="F1376" s="74">
        <f t="shared" si="30"/>
      </c>
      <c r="G1376" s="66"/>
    </row>
    <row r="1377" spans="1:7" ht="14.25">
      <c r="A1377" s="116" t="s">
        <v>325</v>
      </c>
      <c r="B1377" s="120"/>
      <c r="C1377" s="120"/>
      <c r="D1377" s="120"/>
      <c r="E1377" s="120">
        <v>0</v>
      </c>
      <c r="F1377" s="74">
        <f t="shared" si="30"/>
      </c>
      <c r="G1377" s="66"/>
    </row>
    <row r="1378" spans="1:7" ht="14.25">
      <c r="A1378" s="116" t="s">
        <v>326</v>
      </c>
      <c r="B1378" s="120">
        <f>SUM(B1379:B1382)</f>
        <v>1394</v>
      </c>
      <c r="C1378" s="120">
        <f>SUM(C1379:C1382)</f>
        <v>0</v>
      </c>
      <c r="D1378" s="120">
        <f>SUM(D1379:D1382)</f>
        <v>1620</v>
      </c>
      <c r="E1378" s="120">
        <f>SUM(E1379:E1382)</f>
        <v>1620</v>
      </c>
      <c r="F1378" s="74">
        <f t="shared" si="30"/>
        <v>100</v>
      </c>
      <c r="G1378" s="66">
        <f>(E1378-B1378)/B1378*100</f>
        <v>16.212338593974174</v>
      </c>
    </row>
    <row r="1379" spans="1:7" ht="14.25">
      <c r="A1379" s="111" t="s">
        <v>1615</v>
      </c>
      <c r="B1379" s="120">
        <v>1393</v>
      </c>
      <c r="C1379" s="120"/>
      <c r="D1379" s="120">
        <v>1620</v>
      </c>
      <c r="E1379" s="120">
        <v>1620</v>
      </c>
      <c r="F1379" s="74">
        <f t="shared" si="30"/>
        <v>100</v>
      </c>
      <c r="G1379" s="66">
        <f>(E1379-B1379)/B1379*100</f>
        <v>16.295764536970566</v>
      </c>
    </row>
    <row r="1380" spans="1:7" ht="14.25">
      <c r="A1380" s="111" t="s">
        <v>1616</v>
      </c>
      <c r="B1380" s="120"/>
      <c r="C1380" s="120"/>
      <c r="D1380" s="120"/>
      <c r="E1380" s="120">
        <v>0</v>
      </c>
      <c r="F1380" s="74">
        <f t="shared" si="30"/>
      </c>
      <c r="G1380" s="66"/>
    </row>
    <row r="1381" spans="1:7" ht="14.25">
      <c r="A1381" s="111" t="s">
        <v>1617</v>
      </c>
      <c r="B1381" s="120">
        <v>1</v>
      </c>
      <c r="C1381" s="120"/>
      <c r="D1381" s="120"/>
      <c r="E1381" s="120">
        <v>0</v>
      </c>
      <c r="F1381" s="74">
        <f t="shared" si="30"/>
      </c>
      <c r="G1381" s="66">
        <f>(E1381-B1381)/B1381*100</f>
        <v>-100</v>
      </c>
    </row>
    <row r="1382" spans="1:7" ht="14.25">
      <c r="A1382" s="111" t="s">
        <v>1618</v>
      </c>
      <c r="B1382" s="120"/>
      <c r="C1382" s="120"/>
      <c r="D1382" s="120"/>
      <c r="E1382" s="120">
        <v>0</v>
      </c>
      <c r="F1382" s="74">
        <f t="shared" si="30"/>
      </c>
      <c r="G1382" s="66"/>
    </row>
    <row r="1383" spans="1:7" ht="14.25">
      <c r="A1383" s="116" t="s">
        <v>327</v>
      </c>
      <c r="B1383" s="120">
        <f>B1384+B1385+B1386</f>
        <v>14</v>
      </c>
      <c r="C1383" s="120">
        <f>C1384+C1385+C1386</f>
        <v>0</v>
      </c>
      <c r="D1383" s="120">
        <f>D1384+D1385+D1386</f>
        <v>24</v>
      </c>
      <c r="E1383" s="120">
        <f>E1384+E1385+E1386</f>
        <v>24</v>
      </c>
      <c r="F1383" s="74">
        <f t="shared" si="30"/>
        <v>100</v>
      </c>
      <c r="G1383" s="66">
        <f>(E1383-B1383)/B1383*100</f>
        <v>71.42857142857143</v>
      </c>
    </row>
    <row r="1384" spans="1:7" ht="14.25">
      <c r="A1384" s="116" t="s">
        <v>328</v>
      </c>
      <c r="B1384" s="120"/>
      <c r="C1384" s="120"/>
      <c r="D1384" s="120"/>
      <c r="E1384" s="120">
        <v>0</v>
      </c>
      <c r="F1384" s="74">
        <f t="shared" si="30"/>
      </c>
      <c r="G1384" s="66"/>
    </row>
    <row r="1385" spans="1:7" ht="14.25">
      <c r="A1385" s="116" t="s">
        <v>329</v>
      </c>
      <c r="B1385" s="120"/>
      <c r="C1385" s="120"/>
      <c r="D1385" s="120"/>
      <c r="E1385" s="120">
        <v>0</v>
      </c>
      <c r="F1385" s="74">
        <f t="shared" si="30"/>
      </c>
      <c r="G1385" s="66"/>
    </row>
    <row r="1386" spans="1:7" ht="14.25">
      <c r="A1386" s="116" t="s">
        <v>330</v>
      </c>
      <c r="B1386" s="120">
        <v>14</v>
      </c>
      <c r="C1386" s="120"/>
      <c r="D1386" s="120">
        <v>24</v>
      </c>
      <c r="E1386" s="120">
        <v>24</v>
      </c>
      <c r="F1386" s="74">
        <f t="shared" si="30"/>
        <v>100</v>
      </c>
      <c r="G1386" s="66">
        <f>(E1386-B1386)/B1386*100</f>
        <v>71.42857142857143</v>
      </c>
    </row>
  </sheetData>
  <sheetProtection/>
  <mergeCells count="2">
    <mergeCell ref="A1:G1"/>
    <mergeCell ref="F2:G2"/>
  </mergeCells>
  <printOptions/>
  <pageMargins left="0.5511811023622047" right="0.5511811023622047" top="0.5905511811023623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386"/>
  <sheetViews>
    <sheetView zoomScaleSheetLayoutView="100" workbookViewId="0" topLeftCell="A1">
      <selection activeCell="A36" sqref="A36"/>
    </sheetView>
  </sheetViews>
  <sheetFormatPr defaultColWidth="8.75390625" defaultRowHeight="14.25"/>
  <cols>
    <col min="1" max="1" width="30.00390625" style="3" customWidth="1"/>
    <col min="2" max="2" width="19.125" style="38" customWidth="1"/>
    <col min="3" max="3" width="16.125" style="2" customWidth="1"/>
    <col min="4" max="4" width="11.00390625" style="3" customWidth="1"/>
    <col min="5" max="5" width="13.125" style="3" customWidth="1"/>
    <col min="6" max="6" width="11.25390625" style="2" customWidth="1"/>
    <col min="7" max="7" width="12.625" style="2" customWidth="1"/>
    <col min="8" max="16384" width="8.75390625" style="2" customWidth="1"/>
  </cols>
  <sheetData>
    <row r="1" spans="1:7" ht="27">
      <c r="A1" s="133" t="s">
        <v>1624</v>
      </c>
      <c r="B1" s="133"/>
      <c r="C1" s="133"/>
      <c r="D1" s="133"/>
      <c r="E1" s="133"/>
      <c r="F1" s="133"/>
      <c r="G1" s="133"/>
    </row>
    <row r="2" spans="1:7" ht="21.75" customHeight="1">
      <c r="A2" s="40"/>
      <c r="B2" s="39"/>
      <c r="C2" s="40"/>
      <c r="D2" s="40"/>
      <c r="E2" s="41"/>
      <c r="F2" s="134" t="s">
        <v>0</v>
      </c>
      <c r="G2" s="134"/>
    </row>
    <row r="3" spans="1:7" ht="27">
      <c r="A3" s="119" t="s">
        <v>146</v>
      </c>
      <c r="B3" s="42" t="s">
        <v>432</v>
      </c>
      <c r="C3" s="42" t="s">
        <v>713</v>
      </c>
      <c r="D3" s="30" t="s">
        <v>714</v>
      </c>
      <c r="E3" s="30" t="s">
        <v>715</v>
      </c>
      <c r="F3" s="42" t="s">
        <v>147</v>
      </c>
      <c r="G3" s="30" t="s">
        <v>716</v>
      </c>
    </row>
    <row r="4" spans="1:7" ht="17.25" customHeight="1">
      <c r="A4" s="18" t="s">
        <v>148</v>
      </c>
      <c r="B4" s="120">
        <f>SUM(B5,B258,B295,B313,B434,B489,B545,B594,B711,B783,B860,B884,B1015,B1079,B1155,B1182,B1211,B1221,B1300,B1318,B1372,B1375,B1383)</f>
        <v>214228</v>
      </c>
      <c r="C4" s="120">
        <f>SUM(C5,C258,C295,C313,C434,C489,C545,C594,C711,C783,C860,C884,C1015,C1079,C1155,C1182,C1211,C1221,C1300,C1318,C1371,C1372,C1375,C1383)</f>
        <v>91020.58</v>
      </c>
      <c r="D4" s="120">
        <f>SUM(D5,D258,D295,D313,D434,D489,D545,D594,D711,D783,D860,D884,D1015,D1079,D1155,D1182,D1211,D1221,D1300,D1318,D1372,D1375,D1383)</f>
        <v>276886</v>
      </c>
      <c r="E4" s="120">
        <f>SUM(E5,E258,E295,E313,E434,E489,E545,E594,E711,E783,E860,E884,E1015,E1079,E1155,E1182,E1211,E1221,E1300,E1318,E1372,E1375,E1383)</f>
        <v>270975</v>
      </c>
      <c r="F4" s="74">
        <f aca="true" t="shared" si="0" ref="F4:F67">IF(D4&lt;&gt;0,(E4/D4)*100,"")</f>
        <v>97.86518639440058</v>
      </c>
      <c r="G4" s="66">
        <f>(E4-B4)/B4*100</f>
        <v>26.489067722239856</v>
      </c>
    </row>
    <row r="5" spans="1:7" ht="17.25" customHeight="1">
      <c r="A5" s="116" t="s">
        <v>149</v>
      </c>
      <c r="B5" s="120">
        <f>SUM(B6,B18,B27,B39,B51,B62,B73,B85,B94,B104,B119,B128,B139,B151,B161,B174,B181,B188,B197,B203,B210,B218,B225,B231,B237,B243,B249,B255)</f>
        <v>26389</v>
      </c>
      <c r="C5" s="120">
        <f>SUM(C6,C18,C27,C39,C51,C62,C73,C85,C94,C104,C119,C128,C139,C151,C161,C174,C181,C188,C197,C203,C210,C218,C225,C231,C237,C243,C249,C255)</f>
        <v>12641</v>
      </c>
      <c r="D5" s="120">
        <f>SUM(D6,D18,D27,D39,D51,D62,D73,D85,D94,D104,D119,D128,D139,D151,D161,D174,D181,D188,D197,D203,D210,D218,D225,D231,D237,D243,D249,D255)</f>
        <v>30974</v>
      </c>
      <c r="E5" s="120">
        <f>SUM(E6,E18,E27,E39,E51,E62,E73,E85,E94,E104,E119,E128,E139,E151,E161,E174,E181,E188,E197,E203,E210,E218,E225,E231,E237,E243,E249,E255)</f>
        <v>30974</v>
      </c>
      <c r="F5" s="74">
        <f t="shared" si="0"/>
        <v>100</v>
      </c>
      <c r="G5" s="66">
        <f>(E5-B5)/B5*100</f>
        <v>17.374663685626587</v>
      </c>
    </row>
    <row r="6" spans="1:7" ht="17.25" customHeight="1">
      <c r="A6" s="116" t="s">
        <v>150</v>
      </c>
      <c r="B6" s="120">
        <f>SUM(B7:B17)</f>
        <v>609</v>
      </c>
      <c r="C6" s="120">
        <f>SUM(C7:C17)</f>
        <v>461</v>
      </c>
      <c r="D6" s="120">
        <f>SUM(D7:D17)</f>
        <v>717</v>
      </c>
      <c r="E6" s="120">
        <f>SUM(E7:E17)</f>
        <v>717</v>
      </c>
      <c r="F6" s="74">
        <f t="shared" si="0"/>
        <v>100</v>
      </c>
      <c r="G6" s="66">
        <f>(E6-B6)/B6*100</f>
        <v>17.733990147783253</v>
      </c>
    </row>
    <row r="7" spans="1:7" ht="17.25" customHeight="1">
      <c r="A7" s="111" t="s">
        <v>717</v>
      </c>
      <c r="B7" s="121">
        <v>207</v>
      </c>
      <c r="C7" s="120">
        <v>232</v>
      </c>
      <c r="D7" s="120">
        <v>355</v>
      </c>
      <c r="E7" s="120">
        <v>355</v>
      </c>
      <c r="F7" s="74">
        <f t="shared" si="0"/>
        <v>100</v>
      </c>
      <c r="G7" s="66">
        <f>(E7-B7)/B7*100</f>
        <v>71.49758454106279</v>
      </c>
    </row>
    <row r="8" spans="1:7" ht="17.25" customHeight="1">
      <c r="A8" s="111" t="s">
        <v>718</v>
      </c>
      <c r="B8" s="121">
        <v>114</v>
      </c>
      <c r="C8" s="120">
        <v>133</v>
      </c>
      <c r="D8" s="120">
        <v>182</v>
      </c>
      <c r="E8" s="120">
        <v>182</v>
      </c>
      <c r="F8" s="74">
        <f t="shared" si="0"/>
        <v>100</v>
      </c>
      <c r="G8" s="66">
        <f>(E8-B8)/B8*100</f>
        <v>59.64912280701754</v>
      </c>
    </row>
    <row r="9" spans="1:7" ht="17.25" customHeight="1">
      <c r="A9" s="111" t="s">
        <v>719</v>
      </c>
      <c r="B9" s="121"/>
      <c r="C9" s="120"/>
      <c r="D9" s="120">
        <v>0</v>
      </c>
      <c r="E9" s="120">
        <v>0</v>
      </c>
      <c r="F9" s="74">
        <f t="shared" si="0"/>
      </c>
      <c r="G9" s="66"/>
    </row>
    <row r="10" spans="1:7" ht="17.25" customHeight="1">
      <c r="A10" s="111" t="s">
        <v>720</v>
      </c>
      <c r="B10" s="121">
        <v>190</v>
      </c>
      <c r="C10" s="120">
        <v>38</v>
      </c>
      <c r="D10" s="120">
        <v>38</v>
      </c>
      <c r="E10" s="120">
        <v>38</v>
      </c>
      <c r="F10" s="74">
        <f t="shared" si="0"/>
        <v>100</v>
      </c>
      <c r="G10" s="66">
        <f>(E10-B10)/B10*100</f>
        <v>-80</v>
      </c>
    </row>
    <row r="11" spans="1:7" ht="17.25" customHeight="1">
      <c r="A11" s="111" t="s">
        <v>721</v>
      </c>
      <c r="B11" s="121"/>
      <c r="C11" s="120"/>
      <c r="D11" s="120">
        <v>0</v>
      </c>
      <c r="E11" s="120">
        <v>0</v>
      </c>
      <c r="F11" s="74">
        <f t="shared" si="0"/>
      </c>
      <c r="G11" s="66"/>
    </row>
    <row r="12" spans="1:7" ht="17.25" customHeight="1">
      <c r="A12" s="111" t="s">
        <v>722</v>
      </c>
      <c r="B12" s="121"/>
      <c r="C12" s="120"/>
      <c r="D12" s="120">
        <v>0</v>
      </c>
      <c r="E12" s="120">
        <v>0</v>
      </c>
      <c r="F12" s="74">
        <f t="shared" si="0"/>
      </c>
      <c r="G12" s="66"/>
    </row>
    <row r="13" spans="1:7" ht="17.25" customHeight="1">
      <c r="A13" s="111" t="s">
        <v>723</v>
      </c>
      <c r="B13" s="121">
        <v>12</v>
      </c>
      <c r="C13" s="120">
        <v>42</v>
      </c>
      <c r="D13" s="120">
        <v>38</v>
      </c>
      <c r="E13" s="120">
        <v>38</v>
      </c>
      <c r="F13" s="74">
        <f t="shared" si="0"/>
        <v>100</v>
      </c>
      <c r="G13" s="66">
        <f>(E13-B13)/B13*100</f>
        <v>216.66666666666666</v>
      </c>
    </row>
    <row r="14" spans="1:7" ht="17.25" customHeight="1">
      <c r="A14" s="111" t="s">
        <v>724</v>
      </c>
      <c r="B14" s="121">
        <v>3</v>
      </c>
      <c r="C14" s="120">
        <v>3</v>
      </c>
      <c r="D14" s="120">
        <v>3</v>
      </c>
      <c r="E14" s="120">
        <v>3</v>
      </c>
      <c r="F14" s="74">
        <f t="shared" si="0"/>
        <v>100</v>
      </c>
      <c r="G14" s="66">
        <f>(E14-B14)/B14*100</f>
        <v>0</v>
      </c>
    </row>
    <row r="15" spans="1:7" ht="17.25" customHeight="1">
      <c r="A15" s="111" t="s">
        <v>725</v>
      </c>
      <c r="B15" s="121">
        <v>2</v>
      </c>
      <c r="C15" s="120">
        <v>2</v>
      </c>
      <c r="D15" s="120">
        <v>2</v>
      </c>
      <c r="E15" s="120">
        <v>2</v>
      </c>
      <c r="F15" s="74">
        <f t="shared" si="0"/>
        <v>100</v>
      </c>
      <c r="G15" s="66">
        <f>(E15-B15)/B15*100</f>
        <v>0</v>
      </c>
    </row>
    <row r="16" spans="1:7" ht="17.25" customHeight="1">
      <c r="A16" s="111" t="s">
        <v>726</v>
      </c>
      <c r="B16" s="121"/>
      <c r="C16" s="120"/>
      <c r="D16" s="120">
        <v>0</v>
      </c>
      <c r="E16" s="120">
        <v>0</v>
      </c>
      <c r="F16" s="74">
        <f t="shared" si="0"/>
      </c>
      <c r="G16" s="66"/>
    </row>
    <row r="17" spans="1:7" ht="17.25" customHeight="1">
      <c r="A17" s="111" t="s">
        <v>727</v>
      </c>
      <c r="B17" s="121">
        <v>81</v>
      </c>
      <c r="C17" s="120">
        <v>11</v>
      </c>
      <c r="D17" s="120">
        <v>99</v>
      </c>
      <c r="E17" s="120">
        <v>99</v>
      </c>
      <c r="F17" s="74">
        <f t="shared" si="0"/>
        <v>100</v>
      </c>
      <c r="G17" s="66">
        <f>(E17-B17)/B17*100</f>
        <v>22.22222222222222</v>
      </c>
    </row>
    <row r="18" spans="1:7" ht="17.25" customHeight="1">
      <c r="A18" s="116" t="s">
        <v>151</v>
      </c>
      <c r="B18" s="120">
        <f>SUM(B19:B26)</f>
        <v>357</v>
      </c>
      <c r="C18" s="120">
        <f>SUM(C19:C26)</f>
        <v>307</v>
      </c>
      <c r="D18" s="120">
        <f>SUM(D19:D26)</f>
        <v>469</v>
      </c>
      <c r="E18" s="120">
        <f>SUM(E19:E26)</f>
        <v>469</v>
      </c>
      <c r="F18" s="74">
        <f t="shared" si="0"/>
        <v>100</v>
      </c>
      <c r="G18" s="66">
        <f>(E18-B18)/B18*100</f>
        <v>31.372549019607842</v>
      </c>
    </row>
    <row r="19" spans="1:7" ht="17.25" customHeight="1">
      <c r="A19" s="111" t="s">
        <v>717</v>
      </c>
      <c r="B19" s="121">
        <v>208</v>
      </c>
      <c r="C19" s="120">
        <v>214</v>
      </c>
      <c r="D19" s="120">
        <v>307</v>
      </c>
      <c r="E19" s="120">
        <v>307</v>
      </c>
      <c r="F19" s="74">
        <f t="shared" si="0"/>
        <v>100</v>
      </c>
      <c r="G19" s="66">
        <f>(E19-B19)/B19*100</f>
        <v>47.59615384615385</v>
      </c>
    </row>
    <row r="20" spans="1:7" ht="17.25" customHeight="1">
      <c r="A20" s="111" t="s">
        <v>718</v>
      </c>
      <c r="B20" s="121">
        <v>44</v>
      </c>
      <c r="C20" s="120">
        <v>18</v>
      </c>
      <c r="D20" s="120">
        <v>32</v>
      </c>
      <c r="E20" s="120">
        <v>32</v>
      </c>
      <c r="F20" s="74">
        <f t="shared" si="0"/>
        <v>100</v>
      </c>
      <c r="G20" s="66">
        <f>(E20-B20)/B20*100</f>
        <v>-27.27272727272727</v>
      </c>
    </row>
    <row r="21" spans="1:7" ht="17.25" customHeight="1">
      <c r="A21" s="111" t="s">
        <v>719</v>
      </c>
      <c r="B21" s="121"/>
      <c r="C21" s="120"/>
      <c r="D21" s="120">
        <v>0</v>
      </c>
      <c r="E21" s="120">
        <v>0</v>
      </c>
      <c r="F21" s="74">
        <f t="shared" si="0"/>
      </c>
      <c r="G21" s="66"/>
    </row>
    <row r="22" spans="1:7" ht="17.25" customHeight="1">
      <c r="A22" s="111" t="s">
        <v>728</v>
      </c>
      <c r="B22" s="121">
        <v>69</v>
      </c>
      <c r="C22" s="120">
        <v>25</v>
      </c>
      <c r="D22" s="120">
        <v>25</v>
      </c>
      <c r="E22" s="120">
        <v>25</v>
      </c>
      <c r="F22" s="74">
        <f t="shared" si="0"/>
        <v>100</v>
      </c>
      <c r="G22" s="66">
        <f>(E22-B22)/B22*100</f>
        <v>-63.76811594202898</v>
      </c>
    </row>
    <row r="23" spans="1:7" ht="17.25" customHeight="1">
      <c r="A23" s="111" t="s">
        <v>729</v>
      </c>
      <c r="B23" s="121">
        <v>19</v>
      </c>
      <c r="C23" s="120">
        <v>33</v>
      </c>
      <c r="D23" s="120">
        <v>32</v>
      </c>
      <c r="E23" s="120">
        <v>32</v>
      </c>
      <c r="F23" s="74">
        <f t="shared" si="0"/>
        <v>100</v>
      </c>
      <c r="G23" s="66">
        <f>(E23-B23)/B23*100</f>
        <v>68.42105263157895</v>
      </c>
    </row>
    <row r="24" spans="1:7" ht="17.25" customHeight="1">
      <c r="A24" s="111" t="s">
        <v>730</v>
      </c>
      <c r="B24" s="121">
        <v>7</v>
      </c>
      <c r="C24" s="120">
        <v>7</v>
      </c>
      <c r="D24" s="120">
        <v>3</v>
      </c>
      <c r="E24" s="120">
        <v>3</v>
      </c>
      <c r="F24" s="74">
        <f t="shared" si="0"/>
        <v>100</v>
      </c>
      <c r="G24" s="66">
        <f>(E24-B24)/B24*100</f>
        <v>-57.14285714285714</v>
      </c>
    </row>
    <row r="25" spans="1:7" ht="17.25" customHeight="1">
      <c r="A25" s="111" t="s">
        <v>726</v>
      </c>
      <c r="B25" s="121"/>
      <c r="C25" s="120"/>
      <c r="D25" s="120">
        <v>0</v>
      </c>
      <c r="E25" s="120">
        <v>0</v>
      </c>
      <c r="F25" s="74">
        <f t="shared" si="0"/>
      </c>
      <c r="G25" s="66"/>
    </row>
    <row r="26" spans="1:7" ht="17.25" customHeight="1">
      <c r="A26" s="111" t="s">
        <v>731</v>
      </c>
      <c r="B26" s="121">
        <v>10</v>
      </c>
      <c r="C26" s="120">
        <v>10</v>
      </c>
      <c r="D26" s="120">
        <v>70</v>
      </c>
      <c r="E26" s="120">
        <v>70</v>
      </c>
      <c r="F26" s="74">
        <f t="shared" si="0"/>
        <v>100</v>
      </c>
      <c r="G26" s="66">
        <f>(E26-B26)/B26*100</f>
        <v>600</v>
      </c>
    </row>
    <row r="27" spans="1:7" ht="17.25" customHeight="1">
      <c r="A27" s="116" t="s">
        <v>152</v>
      </c>
      <c r="B27" s="120">
        <f>SUM(B28:B38)</f>
        <v>10532</v>
      </c>
      <c r="C27" s="120">
        <f>SUM(C28:C38)</f>
        <v>5233</v>
      </c>
      <c r="D27" s="120">
        <f>SUM(D28:D38)</f>
        <v>10906</v>
      </c>
      <c r="E27" s="120">
        <f>SUM(E28:E38)</f>
        <v>10906</v>
      </c>
      <c r="F27" s="74">
        <f t="shared" si="0"/>
        <v>100</v>
      </c>
      <c r="G27" s="66">
        <f>(E27-B27)/B27*100</f>
        <v>3.551082415495632</v>
      </c>
    </row>
    <row r="28" spans="1:7" ht="17.25" customHeight="1">
      <c r="A28" s="111" t="s">
        <v>717</v>
      </c>
      <c r="B28" s="120">
        <v>7327</v>
      </c>
      <c r="C28" s="120">
        <v>3718</v>
      </c>
      <c r="D28" s="120">
        <v>6536</v>
      </c>
      <c r="E28" s="120">
        <v>6536</v>
      </c>
      <c r="F28" s="74">
        <f t="shared" si="0"/>
        <v>100</v>
      </c>
      <c r="G28" s="66">
        <f>(E28-B28)/B28*100</f>
        <v>-10.795687184386516</v>
      </c>
    </row>
    <row r="29" spans="1:7" ht="17.25" customHeight="1">
      <c r="A29" s="111" t="s">
        <v>718</v>
      </c>
      <c r="B29" s="120">
        <v>2111</v>
      </c>
      <c r="C29" s="120">
        <v>743</v>
      </c>
      <c r="D29" s="120">
        <v>2295</v>
      </c>
      <c r="E29" s="120">
        <v>2295</v>
      </c>
      <c r="F29" s="74">
        <f t="shared" si="0"/>
        <v>100</v>
      </c>
      <c r="G29" s="66">
        <f>(E29-B29)/B29*100</f>
        <v>8.716248223590716</v>
      </c>
    </row>
    <row r="30" spans="1:7" ht="17.25" customHeight="1">
      <c r="A30" s="111" t="s">
        <v>719</v>
      </c>
      <c r="B30" s="120">
        <v>863</v>
      </c>
      <c r="C30" s="120">
        <v>457</v>
      </c>
      <c r="D30" s="120">
        <v>904</v>
      </c>
      <c r="E30" s="120">
        <v>904</v>
      </c>
      <c r="F30" s="74">
        <f t="shared" si="0"/>
        <v>100</v>
      </c>
      <c r="G30" s="66">
        <f>(E30-B30)/B30*100</f>
        <v>4.750869061413673</v>
      </c>
    </row>
    <row r="31" spans="1:7" ht="17.25" customHeight="1">
      <c r="A31" s="111" t="s">
        <v>732</v>
      </c>
      <c r="B31" s="120"/>
      <c r="C31" s="120">
        <v>0</v>
      </c>
      <c r="D31" s="120">
        <v>0</v>
      </c>
      <c r="E31" s="120">
        <v>0</v>
      </c>
      <c r="F31" s="74">
        <f t="shared" si="0"/>
      </c>
      <c r="G31" s="66"/>
    </row>
    <row r="32" spans="1:7" ht="17.25" customHeight="1">
      <c r="A32" s="111" t="s">
        <v>733</v>
      </c>
      <c r="B32" s="120"/>
      <c r="C32" s="120">
        <v>0</v>
      </c>
      <c r="D32" s="120">
        <v>0</v>
      </c>
      <c r="E32" s="120">
        <v>0</v>
      </c>
      <c r="F32" s="74">
        <f t="shared" si="0"/>
      </c>
      <c r="G32" s="66"/>
    </row>
    <row r="33" spans="1:7" ht="17.25" customHeight="1">
      <c r="A33" s="111" t="s">
        <v>734</v>
      </c>
      <c r="B33" s="120"/>
      <c r="C33" s="120">
        <v>0</v>
      </c>
      <c r="D33" s="120">
        <v>0</v>
      </c>
      <c r="E33" s="120">
        <v>0</v>
      </c>
      <c r="F33" s="74">
        <f t="shared" si="0"/>
      </c>
      <c r="G33" s="66"/>
    </row>
    <row r="34" spans="1:7" ht="17.25" customHeight="1">
      <c r="A34" s="111" t="s">
        <v>735</v>
      </c>
      <c r="B34" s="120">
        <v>13</v>
      </c>
      <c r="C34" s="120">
        <v>2</v>
      </c>
      <c r="D34" s="120">
        <v>2</v>
      </c>
      <c r="E34" s="120">
        <v>2</v>
      </c>
      <c r="F34" s="74">
        <f t="shared" si="0"/>
        <v>100</v>
      </c>
      <c r="G34" s="66">
        <f>(E34-B34)/B34*100</f>
        <v>-84.61538461538461</v>
      </c>
    </row>
    <row r="35" spans="1:7" ht="17.25" customHeight="1">
      <c r="A35" s="111" t="s">
        <v>736</v>
      </c>
      <c r="B35" s="120"/>
      <c r="C35" s="120">
        <v>0</v>
      </c>
      <c r="D35" s="120">
        <v>0</v>
      </c>
      <c r="E35" s="120">
        <v>0</v>
      </c>
      <c r="F35" s="74">
        <f t="shared" si="0"/>
      </c>
      <c r="G35" s="66"/>
    </row>
    <row r="36" spans="1:7" ht="17.25" customHeight="1">
      <c r="A36" s="111" t="s">
        <v>737</v>
      </c>
      <c r="B36" s="120"/>
      <c r="C36" s="120">
        <v>0</v>
      </c>
      <c r="D36" s="120">
        <v>0</v>
      </c>
      <c r="E36" s="120">
        <v>0</v>
      </c>
      <c r="F36" s="74">
        <f t="shared" si="0"/>
      </c>
      <c r="G36" s="66"/>
    </row>
    <row r="37" spans="1:7" ht="17.25" customHeight="1">
      <c r="A37" s="111" t="s">
        <v>726</v>
      </c>
      <c r="B37" s="120">
        <v>191</v>
      </c>
      <c r="C37" s="120">
        <v>208</v>
      </c>
      <c r="D37" s="120">
        <v>355</v>
      </c>
      <c r="E37" s="120">
        <v>355</v>
      </c>
      <c r="F37" s="74">
        <f t="shared" si="0"/>
        <v>100</v>
      </c>
      <c r="G37" s="66">
        <f>(E37-B37)/B37*100</f>
        <v>85.86387434554975</v>
      </c>
    </row>
    <row r="38" spans="1:7" ht="17.25" customHeight="1">
      <c r="A38" s="111" t="s">
        <v>738</v>
      </c>
      <c r="B38" s="120">
        <v>27</v>
      </c>
      <c r="C38" s="120">
        <v>105</v>
      </c>
      <c r="D38" s="120">
        <v>814</v>
      </c>
      <c r="E38" s="120">
        <v>814</v>
      </c>
      <c r="F38" s="74">
        <f t="shared" si="0"/>
        <v>100</v>
      </c>
      <c r="G38" s="66">
        <f>(E38-B38)/B38*100</f>
        <v>2914.814814814815</v>
      </c>
    </row>
    <row r="39" spans="1:7" ht="17.25" customHeight="1">
      <c r="A39" s="116" t="s">
        <v>153</v>
      </c>
      <c r="B39" s="120">
        <f>SUM(B40:B50)</f>
        <v>433</v>
      </c>
      <c r="C39" s="120">
        <f>SUM(C40:C50)</f>
        <v>318</v>
      </c>
      <c r="D39" s="120">
        <f>SUM(D40:D50)</f>
        <v>431</v>
      </c>
      <c r="E39" s="120">
        <f>SUM(E40:E50)</f>
        <v>431</v>
      </c>
      <c r="F39" s="74">
        <f t="shared" si="0"/>
        <v>100</v>
      </c>
      <c r="G39" s="66">
        <f>(E39-B39)/B39*100</f>
        <v>-0.4618937644341801</v>
      </c>
    </row>
    <row r="40" spans="1:7" ht="17.25" customHeight="1">
      <c r="A40" s="111" t="s">
        <v>717</v>
      </c>
      <c r="B40" s="121">
        <v>213</v>
      </c>
      <c r="C40" s="120">
        <v>201</v>
      </c>
      <c r="D40" s="120">
        <v>253</v>
      </c>
      <c r="E40" s="120">
        <v>253</v>
      </c>
      <c r="F40" s="74">
        <f t="shared" si="0"/>
        <v>100</v>
      </c>
      <c r="G40" s="66">
        <f>(E40-B40)/B40*100</f>
        <v>18.779342723004692</v>
      </c>
    </row>
    <row r="41" spans="1:7" ht="17.25" customHeight="1">
      <c r="A41" s="111" t="s">
        <v>718</v>
      </c>
      <c r="B41" s="121"/>
      <c r="C41" s="120">
        <v>0</v>
      </c>
      <c r="D41" s="120">
        <v>4</v>
      </c>
      <c r="E41" s="120">
        <v>4</v>
      </c>
      <c r="F41" s="74">
        <f t="shared" si="0"/>
        <v>100</v>
      </c>
      <c r="G41" s="66"/>
    </row>
    <row r="42" spans="1:7" ht="17.25" customHeight="1">
      <c r="A42" s="111" t="s">
        <v>719</v>
      </c>
      <c r="B42" s="121"/>
      <c r="C42" s="120">
        <v>0</v>
      </c>
      <c r="D42" s="120">
        <v>0</v>
      </c>
      <c r="E42" s="120">
        <v>0</v>
      </c>
      <c r="F42" s="74">
        <f t="shared" si="0"/>
      </c>
      <c r="G42" s="66"/>
    </row>
    <row r="43" spans="1:7" ht="17.25" customHeight="1">
      <c r="A43" s="111" t="s">
        <v>739</v>
      </c>
      <c r="B43" s="121">
        <v>22</v>
      </c>
      <c r="C43" s="120">
        <v>0</v>
      </c>
      <c r="D43" s="120">
        <v>0</v>
      </c>
      <c r="E43" s="120">
        <v>0</v>
      </c>
      <c r="F43" s="74">
        <f t="shared" si="0"/>
      </c>
      <c r="G43" s="66">
        <f>(E43-B43)/B43*100</f>
        <v>-100</v>
      </c>
    </row>
    <row r="44" spans="1:7" ht="17.25" customHeight="1">
      <c r="A44" s="111" t="s">
        <v>740</v>
      </c>
      <c r="B44" s="121"/>
      <c r="C44" s="120">
        <v>0</v>
      </c>
      <c r="D44" s="120">
        <v>0</v>
      </c>
      <c r="E44" s="120">
        <v>0</v>
      </c>
      <c r="F44" s="74">
        <f t="shared" si="0"/>
      </c>
      <c r="G44" s="66"/>
    </row>
    <row r="45" spans="1:7" ht="17.25" customHeight="1">
      <c r="A45" s="111" t="s">
        <v>741</v>
      </c>
      <c r="B45" s="121"/>
      <c r="C45" s="120">
        <v>0</v>
      </c>
      <c r="D45" s="120">
        <v>0</v>
      </c>
      <c r="E45" s="120">
        <v>0</v>
      </c>
      <c r="F45" s="74">
        <f t="shared" si="0"/>
      </c>
      <c r="G45" s="66"/>
    </row>
    <row r="46" spans="1:7" ht="17.25" customHeight="1">
      <c r="A46" s="111" t="s">
        <v>742</v>
      </c>
      <c r="B46" s="121"/>
      <c r="C46" s="120">
        <v>0</v>
      </c>
      <c r="D46" s="120">
        <v>0</v>
      </c>
      <c r="E46" s="120">
        <v>0</v>
      </c>
      <c r="F46" s="74">
        <f t="shared" si="0"/>
      </c>
      <c r="G46" s="66"/>
    </row>
    <row r="47" spans="1:7" ht="17.25" customHeight="1">
      <c r="A47" s="111" t="s">
        <v>743</v>
      </c>
      <c r="B47" s="121">
        <v>53</v>
      </c>
      <c r="C47" s="120">
        <v>30</v>
      </c>
      <c r="D47" s="120">
        <v>46</v>
      </c>
      <c r="E47" s="120">
        <v>46</v>
      </c>
      <c r="F47" s="74">
        <f t="shared" si="0"/>
        <v>100</v>
      </c>
      <c r="G47" s="66">
        <f>(E47-B47)/B47*100</f>
        <v>-13.20754716981132</v>
      </c>
    </row>
    <row r="48" spans="1:7" ht="17.25" customHeight="1">
      <c r="A48" s="111" t="s">
        <v>744</v>
      </c>
      <c r="B48" s="121"/>
      <c r="C48" s="120">
        <v>0</v>
      </c>
      <c r="D48" s="120">
        <v>0</v>
      </c>
      <c r="E48" s="120">
        <v>0</v>
      </c>
      <c r="F48" s="74">
        <f t="shared" si="0"/>
      </c>
      <c r="G48" s="66"/>
    </row>
    <row r="49" spans="1:7" ht="17.25" customHeight="1">
      <c r="A49" s="111" t="s">
        <v>726</v>
      </c>
      <c r="B49" s="121">
        <v>37</v>
      </c>
      <c r="C49" s="120">
        <v>57</v>
      </c>
      <c r="D49" s="120">
        <v>74</v>
      </c>
      <c r="E49" s="120">
        <v>74</v>
      </c>
      <c r="F49" s="74">
        <f t="shared" si="0"/>
        <v>100</v>
      </c>
      <c r="G49" s="66">
        <f>(E49-B49)/B49*100</f>
        <v>100</v>
      </c>
    </row>
    <row r="50" spans="1:7" ht="17.25" customHeight="1">
      <c r="A50" s="111" t="s">
        <v>745</v>
      </c>
      <c r="B50" s="121">
        <v>108</v>
      </c>
      <c r="C50" s="120">
        <v>30</v>
      </c>
      <c r="D50" s="120">
        <v>54</v>
      </c>
      <c r="E50" s="120">
        <v>54</v>
      </c>
      <c r="F50" s="74">
        <f t="shared" si="0"/>
        <v>100</v>
      </c>
      <c r="G50" s="66">
        <f>(E50-B50)/B50*100</f>
        <v>-50</v>
      </c>
    </row>
    <row r="51" spans="1:7" ht="17.25" customHeight="1">
      <c r="A51" s="116" t="s">
        <v>154</v>
      </c>
      <c r="B51" s="120">
        <f>SUM(B52:B61)</f>
        <v>439</v>
      </c>
      <c r="C51" s="120">
        <f>SUM(C52:C61)</f>
        <v>181</v>
      </c>
      <c r="D51" s="120">
        <f>SUM(D52:D61)</f>
        <v>371</v>
      </c>
      <c r="E51" s="120">
        <f>SUM(E52:E61)</f>
        <v>371</v>
      </c>
      <c r="F51" s="74">
        <f t="shared" si="0"/>
        <v>100</v>
      </c>
      <c r="G51" s="66">
        <f>(E51-B51)/B51*100</f>
        <v>-15.489749430523919</v>
      </c>
    </row>
    <row r="52" spans="1:7" ht="17.25" customHeight="1">
      <c r="A52" s="111" t="s">
        <v>717</v>
      </c>
      <c r="B52" s="121">
        <v>154</v>
      </c>
      <c r="C52" s="120">
        <v>147</v>
      </c>
      <c r="D52" s="120">
        <v>211</v>
      </c>
      <c r="E52" s="120">
        <v>211</v>
      </c>
      <c r="F52" s="74">
        <f t="shared" si="0"/>
        <v>100</v>
      </c>
      <c r="G52" s="66">
        <f>(E52-B52)/B52*100</f>
        <v>37.01298701298701</v>
      </c>
    </row>
    <row r="53" spans="1:7" ht="17.25" customHeight="1">
      <c r="A53" s="111" t="s">
        <v>718</v>
      </c>
      <c r="B53" s="121">
        <v>15</v>
      </c>
      <c r="C53" s="120">
        <v>0</v>
      </c>
      <c r="D53" s="120">
        <v>0</v>
      </c>
      <c r="E53" s="120">
        <v>0</v>
      </c>
      <c r="F53" s="74">
        <f t="shared" si="0"/>
      </c>
      <c r="G53" s="66">
        <f>(E53-B53)/B53*100</f>
        <v>-100</v>
      </c>
    </row>
    <row r="54" spans="1:7" ht="17.25" customHeight="1">
      <c r="A54" s="111" t="s">
        <v>719</v>
      </c>
      <c r="B54" s="121"/>
      <c r="C54" s="120">
        <v>0</v>
      </c>
      <c r="D54" s="120">
        <v>0</v>
      </c>
      <c r="E54" s="120">
        <v>0</v>
      </c>
      <c r="F54" s="74">
        <f t="shared" si="0"/>
      </c>
      <c r="G54" s="66"/>
    </row>
    <row r="55" spans="1:7" ht="17.25" customHeight="1">
      <c r="A55" s="111" t="s">
        <v>746</v>
      </c>
      <c r="B55" s="121"/>
      <c r="C55" s="120">
        <v>0</v>
      </c>
      <c r="D55" s="120">
        <v>0</v>
      </c>
      <c r="E55" s="120">
        <v>0</v>
      </c>
      <c r="F55" s="74">
        <f t="shared" si="0"/>
      </c>
      <c r="G55" s="66"/>
    </row>
    <row r="56" spans="1:7" ht="17.25" customHeight="1">
      <c r="A56" s="111" t="s">
        <v>747</v>
      </c>
      <c r="B56" s="121"/>
      <c r="C56" s="120">
        <v>4</v>
      </c>
      <c r="D56" s="120">
        <v>4</v>
      </c>
      <c r="E56" s="120">
        <v>4</v>
      </c>
      <c r="F56" s="74">
        <f t="shared" si="0"/>
        <v>100</v>
      </c>
      <c r="G56" s="66"/>
    </row>
    <row r="57" spans="1:7" ht="17.25" customHeight="1">
      <c r="A57" s="111" t="s">
        <v>748</v>
      </c>
      <c r="B57" s="121">
        <v>2</v>
      </c>
      <c r="C57" s="120">
        <v>3</v>
      </c>
      <c r="D57" s="120">
        <v>3</v>
      </c>
      <c r="E57" s="120">
        <v>3</v>
      </c>
      <c r="F57" s="74">
        <f t="shared" si="0"/>
        <v>100</v>
      </c>
      <c r="G57" s="66">
        <f>(E57-B57)/B57*100</f>
        <v>50</v>
      </c>
    </row>
    <row r="58" spans="1:7" ht="17.25" customHeight="1">
      <c r="A58" s="111" t="s">
        <v>749</v>
      </c>
      <c r="B58" s="121">
        <v>241</v>
      </c>
      <c r="C58" s="120">
        <v>0</v>
      </c>
      <c r="D58" s="120">
        <v>116</v>
      </c>
      <c r="E58" s="120">
        <v>116</v>
      </c>
      <c r="F58" s="74">
        <f t="shared" si="0"/>
        <v>100</v>
      </c>
      <c r="G58" s="66">
        <f>(E58-B58)/B58*100</f>
        <v>-51.867219917012456</v>
      </c>
    </row>
    <row r="59" spans="1:7" ht="17.25" customHeight="1">
      <c r="A59" s="111" t="s">
        <v>750</v>
      </c>
      <c r="B59" s="121">
        <v>23</v>
      </c>
      <c r="C59" s="120">
        <v>27</v>
      </c>
      <c r="D59" s="120">
        <v>37</v>
      </c>
      <c r="E59" s="120">
        <v>37</v>
      </c>
      <c r="F59" s="74">
        <f t="shared" si="0"/>
        <v>100</v>
      </c>
      <c r="G59" s="66">
        <f>(E59-B59)/B59*100</f>
        <v>60.86956521739131</v>
      </c>
    </row>
    <row r="60" spans="1:7" ht="17.25" customHeight="1">
      <c r="A60" s="111" t="s">
        <v>726</v>
      </c>
      <c r="B60" s="121"/>
      <c r="C60" s="120">
        <v>0</v>
      </c>
      <c r="D60" s="120">
        <v>0</v>
      </c>
      <c r="E60" s="120">
        <v>0</v>
      </c>
      <c r="F60" s="74">
        <f t="shared" si="0"/>
      </c>
      <c r="G60" s="66"/>
    </row>
    <row r="61" spans="1:7" ht="17.25" customHeight="1">
      <c r="A61" s="111" t="s">
        <v>751</v>
      </c>
      <c r="B61" s="121">
        <v>4</v>
      </c>
      <c r="C61" s="120">
        <v>0</v>
      </c>
      <c r="D61" s="120">
        <v>0</v>
      </c>
      <c r="E61" s="120">
        <v>0</v>
      </c>
      <c r="F61" s="74">
        <f t="shared" si="0"/>
      </c>
      <c r="G61" s="66">
        <f>(E61-B61)/B61*100</f>
        <v>-100</v>
      </c>
    </row>
    <row r="62" spans="1:7" ht="17.25" customHeight="1">
      <c r="A62" s="116" t="s">
        <v>155</v>
      </c>
      <c r="B62" s="120">
        <f>SUM(B63:B72)</f>
        <v>1271</v>
      </c>
      <c r="C62" s="120">
        <f>SUM(C63:C72)</f>
        <v>1175</v>
      </c>
      <c r="D62" s="120">
        <f>SUM(D63:D72)</f>
        <v>1523</v>
      </c>
      <c r="E62" s="120">
        <f>SUM(E63:E72)</f>
        <v>1523</v>
      </c>
      <c r="F62" s="74">
        <f t="shared" si="0"/>
        <v>100</v>
      </c>
      <c r="G62" s="66">
        <f>(E62-B62)/B62*100</f>
        <v>19.82690794649882</v>
      </c>
    </row>
    <row r="63" spans="1:7" ht="17.25" customHeight="1">
      <c r="A63" s="111" t="s">
        <v>717</v>
      </c>
      <c r="B63" s="121">
        <v>1074</v>
      </c>
      <c r="C63" s="120">
        <v>1044</v>
      </c>
      <c r="D63" s="120">
        <v>1324</v>
      </c>
      <c r="E63" s="120">
        <v>1324</v>
      </c>
      <c r="F63" s="74">
        <f t="shared" si="0"/>
        <v>100</v>
      </c>
      <c r="G63" s="66">
        <f>(E63-B63)/B63*100</f>
        <v>23.277467411545626</v>
      </c>
    </row>
    <row r="64" spans="1:7" ht="17.25" customHeight="1">
      <c r="A64" s="111" t="s">
        <v>718</v>
      </c>
      <c r="B64" s="121">
        <v>84</v>
      </c>
      <c r="C64" s="120">
        <v>108</v>
      </c>
      <c r="D64" s="120">
        <v>107</v>
      </c>
      <c r="E64" s="120">
        <v>107</v>
      </c>
      <c r="F64" s="74">
        <f t="shared" si="0"/>
        <v>100</v>
      </c>
      <c r="G64" s="66">
        <f>(E64-B64)/B64*100</f>
        <v>27.380952380952383</v>
      </c>
    </row>
    <row r="65" spans="1:7" ht="17.25" customHeight="1">
      <c r="A65" s="111" t="s">
        <v>719</v>
      </c>
      <c r="B65" s="121"/>
      <c r="C65" s="120">
        <v>0</v>
      </c>
      <c r="D65" s="120">
        <v>0</v>
      </c>
      <c r="E65" s="120">
        <v>0</v>
      </c>
      <c r="F65" s="74">
        <f t="shared" si="0"/>
      </c>
      <c r="G65" s="66"/>
    </row>
    <row r="66" spans="1:7" ht="17.25" customHeight="1">
      <c r="A66" s="111" t="s">
        <v>752</v>
      </c>
      <c r="B66" s="121">
        <v>5</v>
      </c>
      <c r="C66" s="120">
        <v>5</v>
      </c>
      <c r="D66" s="120">
        <v>0</v>
      </c>
      <c r="E66" s="120">
        <v>0</v>
      </c>
      <c r="F66" s="74">
        <f t="shared" si="0"/>
      </c>
      <c r="G66" s="66">
        <f>(E66-B66)/B66*100</f>
        <v>-100</v>
      </c>
    </row>
    <row r="67" spans="1:7" ht="17.25" customHeight="1">
      <c r="A67" s="111" t="s">
        <v>753</v>
      </c>
      <c r="B67" s="121"/>
      <c r="C67" s="120">
        <v>0</v>
      </c>
      <c r="D67" s="120">
        <v>0</v>
      </c>
      <c r="E67" s="120">
        <v>0</v>
      </c>
      <c r="F67" s="74">
        <f t="shared" si="0"/>
      </c>
      <c r="G67" s="66"/>
    </row>
    <row r="68" spans="1:7" ht="17.25" customHeight="1">
      <c r="A68" s="111" t="s">
        <v>754</v>
      </c>
      <c r="B68" s="121"/>
      <c r="C68" s="120">
        <v>0</v>
      </c>
      <c r="D68" s="120">
        <v>0</v>
      </c>
      <c r="E68" s="120">
        <v>0</v>
      </c>
      <c r="F68" s="74">
        <f aca="true" t="shared" si="1" ref="F68:F131">IF(D68&lt;&gt;0,(E68/D68)*100,"")</f>
      </c>
      <c r="G68" s="66"/>
    </row>
    <row r="69" spans="1:7" ht="17.25" customHeight="1">
      <c r="A69" s="111" t="s">
        <v>755</v>
      </c>
      <c r="B69" s="121">
        <v>18</v>
      </c>
      <c r="C69" s="120">
        <v>18</v>
      </c>
      <c r="D69" s="120">
        <v>19</v>
      </c>
      <c r="E69" s="120">
        <v>19</v>
      </c>
      <c r="F69" s="74">
        <f t="shared" si="1"/>
        <v>100</v>
      </c>
      <c r="G69" s="66">
        <f>(E69-B69)/B69*100</f>
        <v>5.555555555555555</v>
      </c>
    </row>
    <row r="70" spans="1:7" ht="17.25" customHeight="1">
      <c r="A70" s="111" t="s">
        <v>756</v>
      </c>
      <c r="B70" s="121"/>
      <c r="C70" s="120">
        <v>0</v>
      </c>
      <c r="D70" s="120">
        <v>0</v>
      </c>
      <c r="E70" s="120">
        <v>0</v>
      </c>
      <c r="F70" s="74">
        <f t="shared" si="1"/>
      </c>
      <c r="G70" s="66"/>
    </row>
    <row r="71" spans="1:7" ht="17.25" customHeight="1">
      <c r="A71" s="111" t="s">
        <v>726</v>
      </c>
      <c r="B71" s="121">
        <v>90</v>
      </c>
      <c r="C71" s="120">
        <v>0</v>
      </c>
      <c r="D71" s="120">
        <v>25</v>
      </c>
      <c r="E71" s="120">
        <v>25</v>
      </c>
      <c r="F71" s="74">
        <f t="shared" si="1"/>
        <v>100</v>
      </c>
      <c r="G71" s="66">
        <f>(E71-B71)/B71*100</f>
        <v>-72.22222222222221</v>
      </c>
    </row>
    <row r="72" spans="1:7" ht="17.25" customHeight="1">
      <c r="A72" s="111" t="s">
        <v>757</v>
      </c>
      <c r="B72" s="121"/>
      <c r="C72" s="120">
        <v>0</v>
      </c>
      <c r="D72" s="120">
        <v>48</v>
      </c>
      <c r="E72" s="120">
        <v>48</v>
      </c>
      <c r="F72" s="74">
        <f t="shared" si="1"/>
        <v>100</v>
      </c>
      <c r="G72" s="66"/>
    </row>
    <row r="73" spans="1:7" ht="17.25" customHeight="1">
      <c r="A73" s="116" t="s">
        <v>156</v>
      </c>
      <c r="B73" s="120">
        <f>SUM(B74:B84)</f>
        <v>592</v>
      </c>
      <c r="C73" s="120">
        <f>SUM(C74:C84)</f>
        <v>0</v>
      </c>
      <c r="D73" s="120">
        <f>SUM(D74:D84)</f>
        <v>1247</v>
      </c>
      <c r="E73" s="120">
        <f>SUM(E74:E84)</f>
        <v>1247</v>
      </c>
      <c r="F73" s="74">
        <f t="shared" si="1"/>
        <v>100</v>
      </c>
      <c r="G73" s="66">
        <f>(E73-B73)/B73*100</f>
        <v>110.64189189189189</v>
      </c>
    </row>
    <row r="74" spans="1:7" ht="17.25" customHeight="1">
      <c r="A74" s="111" t="s">
        <v>717</v>
      </c>
      <c r="B74" s="120"/>
      <c r="C74" s="120"/>
      <c r="D74" s="120">
        <v>0</v>
      </c>
      <c r="E74" s="120">
        <v>0</v>
      </c>
      <c r="F74" s="74">
        <f t="shared" si="1"/>
      </c>
      <c r="G74" s="66"/>
    </row>
    <row r="75" spans="1:7" ht="17.25" customHeight="1">
      <c r="A75" s="111" t="s">
        <v>718</v>
      </c>
      <c r="B75" s="120"/>
      <c r="C75" s="120"/>
      <c r="D75" s="120">
        <v>0</v>
      </c>
      <c r="E75" s="120">
        <v>0</v>
      </c>
      <c r="F75" s="74">
        <f t="shared" si="1"/>
      </c>
      <c r="G75" s="66"/>
    </row>
    <row r="76" spans="1:7" ht="17.25" customHeight="1">
      <c r="A76" s="111" t="s">
        <v>719</v>
      </c>
      <c r="B76" s="120"/>
      <c r="C76" s="120"/>
      <c r="D76" s="120">
        <v>0</v>
      </c>
      <c r="E76" s="120">
        <v>0</v>
      </c>
      <c r="F76" s="74">
        <f t="shared" si="1"/>
      </c>
      <c r="G76" s="66"/>
    </row>
    <row r="77" spans="1:7" ht="17.25" customHeight="1">
      <c r="A77" s="111" t="s">
        <v>758</v>
      </c>
      <c r="B77" s="120"/>
      <c r="C77" s="120"/>
      <c r="D77" s="120">
        <v>0</v>
      </c>
      <c r="E77" s="120">
        <v>0</v>
      </c>
      <c r="F77" s="74">
        <f t="shared" si="1"/>
      </c>
      <c r="G77" s="66"/>
    </row>
    <row r="78" spans="1:7" ht="17.25" customHeight="1">
      <c r="A78" s="111" t="s">
        <v>759</v>
      </c>
      <c r="B78" s="120"/>
      <c r="C78" s="120"/>
      <c r="D78" s="120">
        <v>0</v>
      </c>
      <c r="E78" s="120">
        <v>0</v>
      </c>
      <c r="F78" s="74">
        <f t="shared" si="1"/>
      </c>
      <c r="G78" s="66"/>
    </row>
    <row r="79" spans="1:7" ht="17.25" customHeight="1">
      <c r="A79" s="111" t="s">
        <v>760</v>
      </c>
      <c r="B79" s="120"/>
      <c r="C79" s="120"/>
      <c r="D79" s="120">
        <v>0</v>
      </c>
      <c r="E79" s="120">
        <v>0</v>
      </c>
      <c r="F79" s="74">
        <f t="shared" si="1"/>
      </c>
      <c r="G79" s="66"/>
    </row>
    <row r="80" spans="1:7" ht="17.25" customHeight="1">
      <c r="A80" s="111" t="s">
        <v>761</v>
      </c>
      <c r="B80" s="120"/>
      <c r="C80" s="120"/>
      <c r="D80" s="120">
        <v>0</v>
      </c>
      <c r="E80" s="120">
        <v>0</v>
      </c>
      <c r="F80" s="74">
        <f t="shared" si="1"/>
      </c>
      <c r="G80" s="66"/>
    </row>
    <row r="81" spans="1:7" ht="17.25" customHeight="1">
      <c r="A81" s="111" t="s">
        <v>762</v>
      </c>
      <c r="B81" s="120"/>
      <c r="C81" s="120"/>
      <c r="D81" s="120">
        <v>0</v>
      </c>
      <c r="E81" s="120">
        <v>0</v>
      </c>
      <c r="F81" s="74">
        <f t="shared" si="1"/>
      </c>
      <c r="G81" s="66"/>
    </row>
    <row r="82" spans="1:7" ht="17.25" customHeight="1">
      <c r="A82" s="111" t="s">
        <v>755</v>
      </c>
      <c r="B82" s="120"/>
      <c r="C82" s="120"/>
      <c r="D82" s="120">
        <v>0</v>
      </c>
      <c r="E82" s="120">
        <v>0</v>
      </c>
      <c r="F82" s="74">
        <f t="shared" si="1"/>
      </c>
      <c r="G82" s="66"/>
    </row>
    <row r="83" spans="1:7" ht="17.25" customHeight="1">
      <c r="A83" s="111" t="s">
        <v>726</v>
      </c>
      <c r="B83" s="120"/>
      <c r="C83" s="120"/>
      <c r="D83" s="120">
        <v>0</v>
      </c>
      <c r="E83" s="120">
        <v>0</v>
      </c>
      <c r="F83" s="74">
        <f t="shared" si="1"/>
      </c>
      <c r="G83" s="66"/>
    </row>
    <row r="84" spans="1:7" ht="17.25" customHeight="1">
      <c r="A84" s="111" t="s">
        <v>763</v>
      </c>
      <c r="B84" s="121">
        <v>592</v>
      </c>
      <c r="C84" s="120"/>
      <c r="D84" s="120">
        <v>1247</v>
      </c>
      <c r="E84" s="120">
        <v>1247</v>
      </c>
      <c r="F84" s="74">
        <f t="shared" si="1"/>
        <v>100</v>
      </c>
      <c r="G84" s="66">
        <f>(E84-B84)/B84*100</f>
        <v>110.64189189189189</v>
      </c>
    </row>
    <row r="85" spans="1:7" ht="17.25" customHeight="1">
      <c r="A85" s="116" t="s">
        <v>157</v>
      </c>
      <c r="B85" s="120">
        <f>SUM(B86:B93)</f>
        <v>385</v>
      </c>
      <c r="C85" s="120">
        <f>SUM(C86:C93)</f>
        <v>206</v>
      </c>
      <c r="D85" s="120">
        <f>SUM(D86:D93)</f>
        <v>451</v>
      </c>
      <c r="E85" s="120">
        <f>SUM(E86:E93)</f>
        <v>451</v>
      </c>
      <c r="F85" s="74">
        <f t="shared" si="1"/>
        <v>100</v>
      </c>
      <c r="G85" s="66">
        <f>(E85-B85)/B85*100</f>
        <v>17.142857142857142</v>
      </c>
    </row>
    <row r="86" spans="1:7" ht="17.25" customHeight="1">
      <c r="A86" s="111" t="s">
        <v>717</v>
      </c>
      <c r="B86" s="121">
        <v>186</v>
      </c>
      <c r="C86" s="120">
        <v>190</v>
      </c>
      <c r="D86" s="120">
        <v>294</v>
      </c>
      <c r="E86" s="120">
        <v>294</v>
      </c>
      <c r="F86" s="74">
        <f t="shared" si="1"/>
        <v>100</v>
      </c>
      <c r="G86" s="66">
        <f>(E86-B86)/B86*100</f>
        <v>58.06451612903226</v>
      </c>
    </row>
    <row r="87" spans="1:7" ht="17.25" customHeight="1">
      <c r="A87" s="111" t="s">
        <v>718</v>
      </c>
      <c r="B87" s="121">
        <v>147</v>
      </c>
      <c r="C87" s="120">
        <v>0</v>
      </c>
      <c r="D87" s="120">
        <v>0</v>
      </c>
      <c r="E87" s="120">
        <v>0</v>
      </c>
      <c r="F87" s="74">
        <f t="shared" si="1"/>
      </c>
      <c r="G87" s="66">
        <f>(E87-B87)/B87*100</f>
        <v>-100</v>
      </c>
    </row>
    <row r="88" spans="1:7" ht="17.25" customHeight="1">
      <c r="A88" s="111" t="s">
        <v>719</v>
      </c>
      <c r="B88" s="121"/>
      <c r="C88" s="120">
        <v>0</v>
      </c>
      <c r="D88" s="120">
        <v>0</v>
      </c>
      <c r="E88" s="120">
        <v>0</v>
      </c>
      <c r="F88" s="74">
        <f t="shared" si="1"/>
      </c>
      <c r="G88" s="66"/>
    </row>
    <row r="89" spans="1:7" ht="17.25" customHeight="1">
      <c r="A89" s="111" t="s">
        <v>764</v>
      </c>
      <c r="B89" s="121">
        <v>52</v>
      </c>
      <c r="C89" s="120">
        <v>16</v>
      </c>
      <c r="D89" s="120">
        <v>157</v>
      </c>
      <c r="E89" s="120">
        <v>157</v>
      </c>
      <c r="F89" s="74">
        <f t="shared" si="1"/>
        <v>100</v>
      </c>
      <c r="G89" s="66">
        <f>(E89-B89)/B89*100</f>
        <v>201.9230769230769</v>
      </c>
    </row>
    <row r="90" spans="1:7" ht="17.25" customHeight="1">
      <c r="A90" s="111" t="s">
        <v>765</v>
      </c>
      <c r="B90" s="120"/>
      <c r="C90" s="120">
        <v>0</v>
      </c>
      <c r="D90" s="120">
        <v>0</v>
      </c>
      <c r="E90" s="120">
        <v>0</v>
      </c>
      <c r="F90" s="74">
        <f t="shared" si="1"/>
      </c>
      <c r="G90" s="66"/>
    </row>
    <row r="91" spans="1:7" ht="17.25" customHeight="1">
      <c r="A91" s="111" t="s">
        <v>755</v>
      </c>
      <c r="B91" s="120"/>
      <c r="C91" s="120">
        <v>0</v>
      </c>
      <c r="D91" s="120">
        <v>0</v>
      </c>
      <c r="E91" s="120">
        <v>0</v>
      </c>
      <c r="F91" s="74">
        <f t="shared" si="1"/>
      </c>
      <c r="G91" s="66"/>
    </row>
    <row r="92" spans="1:7" ht="17.25" customHeight="1">
      <c r="A92" s="111" t="s">
        <v>726</v>
      </c>
      <c r="B92" s="120"/>
      <c r="C92" s="120">
        <v>0</v>
      </c>
      <c r="D92" s="120">
        <v>0</v>
      </c>
      <c r="E92" s="120">
        <v>0</v>
      </c>
      <c r="F92" s="74">
        <f t="shared" si="1"/>
      </c>
      <c r="G92" s="66"/>
    </row>
    <row r="93" spans="1:7" ht="17.25" customHeight="1">
      <c r="A93" s="111" t="s">
        <v>766</v>
      </c>
      <c r="B93" s="120"/>
      <c r="C93" s="120">
        <v>0</v>
      </c>
      <c r="D93" s="120">
        <v>0</v>
      </c>
      <c r="E93" s="120">
        <v>0</v>
      </c>
      <c r="F93" s="74">
        <f t="shared" si="1"/>
      </c>
      <c r="G93" s="66"/>
    </row>
    <row r="94" spans="1:7" ht="17.25" customHeight="1">
      <c r="A94" s="116" t="s">
        <v>158</v>
      </c>
      <c r="B94" s="120">
        <f>SUM(B95:B103)</f>
        <v>0</v>
      </c>
      <c r="C94" s="120">
        <f>SUM(C95:C103)</f>
        <v>0</v>
      </c>
      <c r="D94" s="120">
        <f>SUM(D95:D103)</f>
        <v>0</v>
      </c>
      <c r="E94" s="120">
        <f>SUM(E95:E103)</f>
        <v>0</v>
      </c>
      <c r="F94" s="74">
        <f t="shared" si="1"/>
      </c>
      <c r="G94" s="66"/>
    </row>
    <row r="95" spans="1:7" ht="17.25" customHeight="1">
      <c r="A95" s="111" t="s">
        <v>717</v>
      </c>
      <c r="B95" s="120"/>
      <c r="C95" s="120"/>
      <c r="D95" s="120">
        <v>0</v>
      </c>
      <c r="E95" s="120">
        <v>0</v>
      </c>
      <c r="F95" s="74">
        <f t="shared" si="1"/>
      </c>
      <c r="G95" s="66"/>
    </row>
    <row r="96" spans="1:7" ht="17.25" customHeight="1">
      <c r="A96" s="111" t="s">
        <v>718</v>
      </c>
      <c r="B96" s="120"/>
      <c r="C96" s="120"/>
      <c r="D96" s="120">
        <v>0</v>
      </c>
      <c r="E96" s="120">
        <v>0</v>
      </c>
      <c r="F96" s="74">
        <f t="shared" si="1"/>
      </c>
      <c r="G96" s="66"/>
    </row>
    <row r="97" spans="1:7" ht="17.25" customHeight="1">
      <c r="A97" s="111" t="s">
        <v>719</v>
      </c>
      <c r="B97" s="120"/>
      <c r="C97" s="120"/>
      <c r="D97" s="120">
        <v>0</v>
      </c>
      <c r="E97" s="120">
        <v>0</v>
      </c>
      <c r="F97" s="74">
        <f t="shared" si="1"/>
      </c>
      <c r="G97" s="66"/>
    </row>
    <row r="98" spans="1:7" ht="17.25" customHeight="1">
      <c r="A98" s="111" t="s">
        <v>767</v>
      </c>
      <c r="B98" s="120"/>
      <c r="C98" s="120"/>
      <c r="D98" s="120">
        <v>0</v>
      </c>
      <c r="E98" s="120">
        <v>0</v>
      </c>
      <c r="F98" s="74">
        <f t="shared" si="1"/>
      </c>
      <c r="G98" s="66"/>
    </row>
    <row r="99" spans="1:7" ht="17.25" customHeight="1">
      <c r="A99" s="111" t="s">
        <v>768</v>
      </c>
      <c r="B99" s="120"/>
      <c r="C99" s="120"/>
      <c r="D99" s="120">
        <v>0</v>
      </c>
      <c r="E99" s="120">
        <v>0</v>
      </c>
      <c r="F99" s="74">
        <f t="shared" si="1"/>
      </c>
      <c r="G99" s="66"/>
    </row>
    <row r="100" spans="1:7" ht="17.25" customHeight="1">
      <c r="A100" s="111" t="s">
        <v>769</v>
      </c>
      <c r="B100" s="120"/>
      <c r="C100" s="120"/>
      <c r="D100" s="120">
        <v>0</v>
      </c>
      <c r="E100" s="120">
        <v>0</v>
      </c>
      <c r="F100" s="74">
        <f t="shared" si="1"/>
      </c>
      <c r="G100" s="66"/>
    </row>
    <row r="101" spans="1:7" ht="17.25" customHeight="1">
      <c r="A101" s="111" t="s">
        <v>755</v>
      </c>
      <c r="B101" s="120"/>
      <c r="C101" s="120"/>
      <c r="D101" s="120">
        <v>0</v>
      </c>
      <c r="E101" s="120">
        <v>0</v>
      </c>
      <c r="F101" s="74">
        <f t="shared" si="1"/>
      </c>
      <c r="G101" s="66"/>
    </row>
    <row r="102" spans="1:7" ht="17.25" customHeight="1">
      <c r="A102" s="111" t="s">
        <v>726</v>
      </c>
      <c r="B102" s="120"/>
      <c r="C102" s="120"/>
      <c r="D102" s="120">
        <v>0</v>
      </c>
      <c r="E102" s="120">
        <v>0</v>
      </c>
      <c r="F102" s="74">
        <f t="shared" si="1"/>
      </c>
      <c r="G102" s="66"/>
    </row>
    <row r="103" spans="1:7" ht="17.25" customHeight="1">
      <c r="A103" s="111" t="s">
        <v>770</v>
      </c>
      <c r="B103" s="120"/>
      <c r="C103" s="120"/>
      <c r="D103" s="120">
        <v>0</v>
      </c>
      <c r="E103" s="120">
        <v>0</v>
      </c>
      <c r="F103" s="74">
        <f t="shared" si="1"/>
      </c>
      <c r="G103" s="66"/>
    </row>
    <row r="104" spans="1:7" ht="17.25" customHeight="1">
      <c r="A104" s="116" t="s">
        <v>159</v>
      </c>
      <c r="B104" s="120">
        <f>SUM(B105:B118)</f>
        <v>454</v>
      </c>
      <c r="C104" s="120">
        <f>SUM(C105:C118)</f>
        <v>417</v>
      </c>
      <c r="D104" s="120">
        <f>SUM(D105:D118)</f>
        <v>625</v>
      </c>
      <c r="E104" s="120">
        <f>SUM(E105:E118)</f>
        <v>625</v>
      </c>
      <c r="F104" s="74">
        <f t="shared" si="1"/>
        <v>100</v>
      </c>
      <c r="G104" s="66">
        <f>(E104-B104)/B104*100</f>
        <v>37.66519823788546</v>
      </c>
    </row>
    <row r="105" spans="1:7" ht="17.25" customHeight="1">
      <c r="A105" s="111" t="s">
        <v>717</v>
      </c>
      <c r="B105" s="121">
        <v>388</v>
      </c>
      <c r="C105" s="120">
        <v>403</v>
      </c>
      <c r="D105" s="120">
        <v>522</v>
      </c>
      <c r="E105" s="120">
        <v>522</v>
      </c>
      <c r="F105" s="74">
        <f t="shared" si="1"/>
        <v>100</v>
      </c>
      <c r="G105" s="66">
        <f>(E105-B105)/B105*100</f>
        <v>34.5360824742268</v>
      </c>
    </row>
    <row r="106" spans="1:7" ht="17.25" customHeight="1">
      <c r="A106" s="111" t="s">
        <v>718</v>
      </c>
      <c r="B106" s="121">
        <v>26</v>
      </c>
      <c r="C106" s="120">
        <v>5</v>
      </c>
      <c r="D106" s="120">
        <v>68</v>
      </c>
      <c r="E106" s="120">
        <v>68</v>
      </c>
      <c r="F106" s="74">
        <f t="shared" si="1"/>
        <v>100</v>
      </c>
      <c r="G106" s="66">
        <f>(E106-B106)/B106*100</f>
        <v>161.53846153846155</v>
      </c>
    </row>
    <row r="107" spans="1:7" ht="17.25" customHeight="1">
      <c r="A107" s="111" t="s">
        <v>719</v>
      </c>
      <c r="B107" s="121"/>
      <c r="C107" s="120">
        <v>0</v>
      </c>
      <c r="D107" s="120">
        <v>0</v>
      </c>
      <c r="E107" s="120">
        <v>0</v>
      </c>
      <c r="F107" s="74">
        <f t="shared" si="1"/>
      </c>
      <c r="G107" s="66"/>
    </row>
    <row r="108" spans="1:7" ht="17.25" customHeight="1">
      <c r="A108" s="111" t="s">
        <v>771</v>
      </c>
      <c r="B108" s="121"/>
      <c r="C108" s="120">
        <v>0</v>
      </c>
      <c r="D108" s="120">
        <v>0</v>
      </c>
      <c r="E108" s="120">
        <v>0</v>
      </c>
      <c r="F108" s="74">
        <f t="shared" si="1"/>
      </c>
      <c r="G108" s="66"/>
    </row>
    <row r="109" spans="1:7" ht="17.25" customHeight="1">
      <c r="A109" s="111" t="s">
        <v>772</v>
      </c>
      <c r="B109" s="121"/>
      <c r="C109" s="120">
        <v>0</v>
      </c>
      <c r="D109" s="120">
        <v>0</v>
      </c>
      <c r="E109" s="120">
        <v>0</v>
      </c>
      <c r="F109" s="74">
        <f t="shared" si="1"/>
      </c>
      <c r="G109" s="66"/>
    </row>
    <row r="110" spans="1:7" ht="17.25" customHeight="1">
      <c r="A110" s="111" t="s">
        <v>773</v>
      </c>
      <c r="B110" s="121">
        <v>31</v>
      </c>
      <c r="C110" s="120"/>
      <c r="D110" s="120">
        <v>24</v>
      </c>
      <c r="E110" s="120">
        <v>24</v>
      </c>
      <c r="F110" s="74">
        <f t="shared" si="1"/>
        <v>100</v>
      </c>
      <c r="G110" s="66">
        <f>(E110-B110)/B110*100</f>
        <v>-22.58064516129032</v>
      </c>
    </row>
    <row r="111" spans="1:7" ht="17.25" customHeight="1">
      <c r="A111" s="111" t="s">
        <v>774</v>
      </c>
      <c r="B111" s="121"/>
      <c r="C111" s="120">
        <v>0</v>
      </c>
      <c r="D111" s="120">
        <v>0</v>
      </c>
      <c r="E111" s="120">
        <v>0</v>
      </c>
      <c r="F111" s="74">
        <f t="shared" si="1"/>
      </c>
      <c r="G111" s="66"/>
    </row>
    <row r="112" spans="1:7" ht="17.25" customHeight="1">
      <c r="A112" s="111" t="s">
        <v>775</v>
      </c>
      <c r="B112" s="121">
        <v>5</v>
      </c>
      <c r="C112" s="120">
        <v>5</v>
      </c>
      <c r="D112" s="120">
        <v>5</v>
      </c>
      <c r="E112" s="120">
        <v>5</v>
      </c>
      <c r="F112" s="74">
        <f t="shared" si="1"/>
        <v>100</v>
      </c>
      <c r="G112" s="66">
        <f>(E112-B112)/B112*100</f>
        <v>0</v>
      </c>
    </row>
    <row r="113" spans="1:7" ht="17.25" customHeight="1">
      <c r="A113" s="111" t="s">
        <v>776</v>
      </c>
      <c r="B113" s="121">
        <v>2</v>
      </c>
      <c r="C113" s="120">
        <v>2</v>
      </c>
      <c r="D113" s="120">
        <v>2</v>
      </c>
      <c r="E113" s="120">
        <v>2</v>
      </c>
      <c r="F113" s="74">
        <f t="shared" si="1"/>
        <v>100</v>
      </c>
      <c r="G113" s="66">
        <f>(E113-B113)/B113*100</f>
        <v>0</v>
      </c>
    </row>
    <row r="114" spans="1:7" ht="17.25" customHeight="1">
      <c r="A114" s="111" t="s">
        <v>777</v>
      </c>
      <c r="B114" s="121"/>
      <c r="C114" s="120">
        <v>0</v>
      </c>
      <c r="D114" s="120">
        <v>0</v>
      </c>
      <c r="E114" s="120">
        <v>0</v>
      </c>
      <c r="F114" s="74">
        <f t="shared" si="1"/>
      </c>
      <c r="G114" s="66"/>
    </row>
    <row r="115" spans="1:7" ht="17.25" customHeight="1">
      <c r="A115" s="111" t="s">
        <v>778</v>
      </c>
      <c r="B115" s="121">
        <v>2</v>
      </c>
      <c r="C115" s="120">
        <v>2</v>
      </c>
      <c r="D115" s="120">
        <v>2</v>
      </c>
      <c r="E115" s="120">
        <v>2</v>
      </c>
      <c r="F115" s="74">
        <f t="shared" si="1"/>
        <v>100</v>
      </c>
      <c r="G115" s="66">
        <f>(E115-B115)/B115*100</f>
        <v>0</v>
      </c>
    </row>
    <row r="116" spans="1:7" ht="17.25" customHeight="1">
      <c r="A116" s="111" t="s">
        <v>779</v>
      </c>
      <c r="B116" s="121"/>
      <c r="C116" s="120">
        <v>0</v>
      </c>
      <c r="D116" s="120">
        <v>0</v>
      </c>
      <c r="E116" s="120">
        <v>0</v>
      </c>
      <c r="F116" s="74">
        <f t="shared" si="1"/>
      </c>
      <c r="G116" s="66"/>
    </row>
    <row r="117" spans="1:7" ht="17.25" customHeight="1">
      <c r="A117" s="111" t="s">
        <v>726</v>
      </c>
      <c r="B117" s="121"/>
      <c r="C117" s="120">
        <v>0</v>
      </c>
      <c r="D117" s="120">
        <v>0</v>
      </c>
      <c r="E117" s="120">
        <v>0</v>
      </c>
      <c r="F117" s="74">
        <f t="shared" si="1"/>
      </c>
      <c r="G117" s="66"/>
    </row>
    <row r="118" spans="1:7" ht="17.25" customHeight="1">
      <c r="A118" s="111" t="s">
        <v>780</v>
      </c>
      <c r="B118" s="121"/>
      <c r="C118" s="120">
        <v>0</v>
      </c>
      <c r="D118" s="120">
        <v>2</v>
      </c>
      <c r="E118" s="120">
        <v>2</v>
      </c>
      <c r="F118" s="74">
        <f t="shared" si="1"/>
        <v>100</v>
      </c>
      <c r="G118" s="66"/>
    </row>
    <row r="119" spans="1:7" ht="17.25" customHeight="1">
      <c r="A119" s="116" t="s">
        <v>160</v>
      </c>
      <c r="B119" s="120">
        <f>SUM(B120:B127)</f>
        <v>342</v>
      </c>
      <c r="C119" s="120">
        <f>SUM(C120:C127)</f>
        <v>301</v>
      </c>
      <c r="D119" s="120">
        <f>SUM(D120:D127)</f>
        <v>439</v>
      </c>
      <c r="E119" s="120">
        <f>SUM(E120:E127)</f>
        <v>439</v>
      </c>
      <c r="F119" s="74">
        <f t="shared" si="1"/>
        <v>100</v>
      </c>
      <c r="G119" s="66">
        <f>(E119-B119)/B119*100</f>
        <v>28.362573099415204</v>
      </c>
    </row>
    <row r="120" spans="1:7" ht="17.25" customHeight="1">
      <c r="A120" s="111" t="s">
        <v>717</v>
      </c>
      <c r="B120" s="121">
        <v>220</v>
      </c>
      <c r="C120" s="120">
        <v>205</v>
      </c>
      <c r="D120" s="120">
        <v>341</v>
      </c>
      <c r="E120" s="120">
        <v>341</v>
      </c>
      <c r="F120" s="74">
        <f t="shared" si="1"/>
        <v>100</v>
      </c>
      <c r="G120" s="66">
        <f>(E120-B120)/B120*100</f>
        <v>55.00000000000001</v>
      </c>
    </row>
    <row r="121" spans="1:7" ht="17.25" customHeight="1">
      <c r="A121" s="111" t="s">
        <v>718</v>
      </c>
      <c r="B121" s="121">
        <v>86</v>
      </c>
      <c r="C121" s="120">
        <v>60</v>
      </c>
      <c r="D121" s="120">
        <v>64</v>
      </c>
      <c r="E121" s="120">
        <v>64</v>
      </c>
      <c r="F121" s="74">
        <f t="shared" si="1"/>
        <v>100</v>
      </c>
      <c r="G121" s="66">
        <f>(E121-B121)/B121*100</f>
        <v>-25.581395348837212</v>
      </c>
    </row>
    <row r="122" spans="1:7" ht="17.25" customHeight="1">
      <c r="A122" s="111" t="s">
        <v>719</v>
      </c>
      <c r="B122" s="120"/>
      <c r="C122" s="120">
        <v>0</v>
      </c>
      <c r="D122" s="120">
        <v>0</v>
      </c>
      <c r="E122" s="120">
        <v>0</v>
      </c>
      <c r="F122" s="74">
        <f t="shared" si="1"/>
      </c>
      <c r="G122" s="66"/>
    </row>
    <row r="123" spans="1:7" ht="17.25" customHeight="1">
      <c r="A123" s="111" t="s">
        <v>781</v>
      </c>
      <c r="B123" s="120"/>
      <c r="C123" s="120">
        <v>0</v>
      </c>
      <c r="D123" s="120">
        <v>0</v>
      </c>
      <c r="E123" s="120">
        <v>0</v>
      </c>
      <c r="F123" s="74">
        <f t="shared" si="1"/>
      </c>
      <c r="G123" s="66"/>
    </row>
    <row r="124" spans="1:7" ht="17.25" customHeight="1">
      <c r="A124" s="111" t="s">
        <v>782</v>
      </c>
      <c r="B124" s="120"/>
      <c r="C124" s="120">
        <v>0</v>
      </c>
      <c r="D124" s="120">
        <v>0</v>
      </c>
      <c r="E124" s="120">
        <v>0</v>
      </c>
      <c r="F124" s="74">
        <f t="shared" si="1"/>
      </c>
      <c r="G124" s="66"/>
    </row>
    <row r="125" spans="1:7" ht="17.25" customHeight="1">
      <c r="A125" s="111" t="s">
        <v>783</v>
      </c>
      <c r="B125" s="120"/>
      <c r="C125" s="120">
        <v>0</v>
      </c>
      <c r="D125" s="120">
        <v>0</v>
      </c>
      <c r="E125" s="120">
        <v>0</v>
      </c>
      <c r="F125" s="74">
        <f t="shared" si="1"/>
      </c>
      <c r="G125" s="66"/>
    </row>
    <row r="126" spans="1:7" ht="17.25" customHeight="1">
      <c r="A126" s="111" t="s">
        <v>726</v>
      </c>
      <c r="B126" s="120"/>
      <c r="C126" s="120">
        <v>0</v>
      </c>
      <c r="D126" s="120">
        <v>0</v>
      </c>
      <c r="E126" s="120">
        <v>0</v>
      </c>
      <c r="F126" s="74">
        <f t="shared" si="1"/>
      </c>
      <c r="G126" s="66"/>
    </row>
    <row r="127" spans="1:7" ht="17.25" customHeight="1">
      <c r="A127" s="111" t="s">
        <v>784</v>
      </c>
      <c r="B127" s="120">
        <v>36</v>
      </c>
      <c r="C127" s="120">
        <v>36</v>
      </c>
      <c r="D127" s="120">
        <v>34</v>
      </c>
      <c r="E127" s="120">
        <v>34</v>
      </c>
      <c r="F127" s="74">
        <f t="shared" si="1"/>
        <v>100</v>
      </c>
      <c r="G127" s="66">
        <f>(E127-B127)/B127*100</f>
        <v>-5.555555555555555</v>
      </c>
    </row>
    <row r="128" spans="1:7" ht="17.25" customHeight="1">
      <c r="A128" s="116" t="s">
        <v>161</v>
      </c>
      <c r="B128" s="120">
        <f>SUM(B129:B138)</f>
        <v>114</v>
      </c>
      <c r="C128" s="120">
        <f>SUM(C129:C138)</f>
        <v>81</v>
      </c>
      <c r="D128" s="120">
        <f>SUM(D129:D138)</f>
        <v>124</v>
      </c>
      <c r="E128" s="120">
        <f>SUM(E129:E138)</f>
        <v>124</v>
      </c>
      <c r="F128" s="74">
        <f t="shared" si="1"/>
        <v>100</v>
      </c>
      <c r="G128" s="66">
        <f>(E128-B128)/B128*100</f>
        <v>8.771929824561402</v>
      </c>
    </row>
    <row r="129" spans="1:7" ht="17.25" customHeight="1">
      <c r="A129" s="111" t="s">
        <v>717</v>
      </c>
      <c r="B129" s="121">
        <v>91</v>
      </c>
      <c r="C129" s="120">
        <v>74</v>
      </c>
      <c r="D129" s="120">
        <v>102</v>
      </c>
      <c r="E129" s="120">
        <v>102</v>
      </c>
      <c r="F129" s="74">
        <f t="shared" si="1"/>
        <v>100</v>
      </c>
      <c r="G129" s="66">
        <f>(E129-B129)/B129*100</f>
        <v>12.087912087912088</v>
      </c>
    </row>
    <row r="130" spans="1:7" ht="17.25" customHeight="1">
      <c r="A130" s="111" t="s">
        <v>718</v>
      </c>
      <c r="B130" s="121">
        <v>1</v>
      </c>
      <c r="C130" s="120">
        <v>0</v>
      </c>
      <c r="D130" s="120">
        <v>5</v>
      </c>
      <c r="E130" s="120">
        <v>5</v>
      </c>
      <c r="F130" s="74">
        <f t="shared" si="1"/>
        <v>100</v>
      </c>
      <c r="G130" s="66">
        <f>(E130-B130)/B130*100</f>
        <v>400</v>
      </c>
    </row>
    <row r="131" spans="1:7" ht="17.25" customHeight="1">
      <c r="A131" s="111" t="s">
        <v>719</v>
      </c>
      <c r="B131" s="121"/>
      <c r="C131" s="120">
        <v>0</v>
      </c>
      <c r="D131" s="120">
        <v>0</v>
      </c>
      <c r="E131" s="120">
        <v>0</v>
      </c>
      <c r="F131" s="74">
        <f t="shared" si="1"/>
      </c>
      <c r="G131" s="66"/>
    </row>
    <row r="132" spans="1:7" ht="17.25" customHeight="1">
      <c r="A132" s="111" t="s">
        <v>785</v>
      </c>
      <c r="B132" s="121"/>
      <c r="C132" s="120">
        <v>0</v>
      </c>
      <c r="D132" s="120">
        <v>0</v>
      </c>
      <c r="E132" s="120">
        <v>0</v>
      </c>
      <c r="F132" s="74">
        <f aca="true" t="shared" si="2" ref="F132:F195">IF(D132&lt;&gt;0,(E132/D132)*100,"")</f>
      </c>
      <c r="G132" s="66"/>
    </row>
    <row r="133" spans="1:7" ht="17.25" customHeight="1">
      <c r="A133" s="111" t="s">
        <v>786</v>
      </c>
      <c r="B133" s="121"/>
      <c r="C133" s="120">
        <v>0</v>
      </c>
      <c r="D133" s="120">
        <v>0</v>
      </c>
      <c r="E133" s="120">
        <v>0</v>
      </c>
      <c r="F133" s="74">
        <f t="shared" si="2"/>
      </c>
      <c r="G133" s="66"/>
    </row>
    <row r="134" spans="1:7" ht="17.25" customHeight="1">
      <c r="A134" s="111" t="s">
        <v>787</v>
      </c>
      <c r="B134" s="121"/>
      <c r="C134" s="120">
        <v>0</v>
      </c>
      <c r="D134" s="120">
        <v>0</v>
      </c>
      <c r="E134" s="120">
        <v>0</v>
      </c>
      <c r="F134" s="74">
        <f t="shared" si="2"/>
      </c>
      <c r="G134" s="66"/>
    </row>
    <row r="135" spans="1:7" ht="17.25" customHeight="1">
      <c r="A135" s="111" t="s">
        <v>788</v>
      </c>
      <c r="B135" s="121"/>
      <c r="C135" s="120">
        <v>0</v>
      </c>
      <c r="D135" s="120">
        <v>0</v>
      </c>
      <c r="E135" s="120">
        <v>0</v>
      </c>
      <c r="F135" s="74">
        <f t="shared" si="2"/>
      </c>
      <c r="G135" s="66"/>
    </row>
    <row r="136" spans="1:7" ht="17.25" customHeight="1">
      <c r="A136" s="111" t="s">
        <v>789</v>
      </c>
      <c r="B136" s="121">
        <v>22</v>
      </c>
      <c r="C136" s="120">
        <v>7</v>
      </c>
      <c r="D136" s="120">
        <v>17</v>
      </c>
      <c r="E136" s="120">
        <v>17</v>
      </c>
      <c r="F136" s="74">
        <f t="shared" si="2"/>
        <v>100</v>
      </c>
      <c r="G136" s="66">
        <f>(E136-B136)/B136*100</f>
        <v>-22.727272727272727</v>
      </c>
    </row>
    <row r="137" spans="1:7" ht="17.25" customHeight="1">
      <c r="A137" s="111" t="s">
        <v>726</v>
      </c>
      <c r="B137" s="121"/>
      <c r="C137" s="120"/>
      <c r="D137" s="120">
        <v>0</v>
      </c>
      <c r="E137" s="120">
        <v>0</v>
      </c>
      <c r="F137" s="74">
        <f t="shared" si="2"/>
      </c>
      <c r="G137" s="66"/>
    </row>
    <row r="138" spans="1:7" ht="17.25" customHeight="1">
      <c r="A138" s="111" t="s">
        <v>790</v>
      </c>
      <c r="B138" s="120"/>
      <c r="C138" s="120"/>
      <c r="D138" s="120">
        <v>0</v>
      </c>
      <c r="E138" s="120">
        <v>0</v>
      </c>
      <c r="F138" s="74">
        <f t="shared" si="2"/>
      </c>
      <c r="G138" s="66"/>
    </row>
    <row r="139" spans="1:7" ht="17.25" customHeight="1">
      <c r="A139" s="116" t="s">
        <v>162</v>
      </c>
      <c r="B139" s="120">
        <f>SUM(B140:B150)</f>
        <v>0</v>
      </c>
      <c r="C139" s="120">
        <f>SUM(C140:C150)</f>
        <v>0</v>
      </c>
      <c r="D139" s="120">
        <f>SUM(D140:D150)</f>
        <v>0</v>
      </c>
      <c r="E139" s="120">
        <f>SUM(E140:E150)</f>
        <v>0</v>
      </c>
      <c r="F139" s="74">
        <f t="shared" si="2"/>
      </c>
      <c r="G139" s="66"/>
    </row>
    <row r="140" spans="1:7" ht="17.25" customHeight="1">
      <c r="A140" s="111" t="s">
        <v>717</v>
      </c>
      <c r="B140" s="120"/>
      <c r="C140" s="120"/>
      <c r="D140" s="120">
        <v>0</v>
      </c>
      <c r="E140" s="120">
        <v>0</v>
      </c>
      <c r="F140" s="74">
        <f t="shared" si="2"/>
      </c>
      <c r="G140" s="66"/>
    </row>
    <row r="141" spans="1:7" ht="17.25" customHeight="1">
      <c r="A141" s="111" t="s">
        <v>718</v>
      </c>
      <c r="B141" s="120"/>
      <c r="C141" s="120"/>
      <c r="D141" s="120">
        <v>0</v>
      </c>
      <c r="E141" s="120">
        <v>0</v>
      </c>
      <c r="F141" s="74">
        <f t="shared" si="2"/>
      </c>
      <c r="G141" s="66"/>
    </row>
    <row r="142" spans="1:7" ht="17.25" customHeight="1">
      <c r="A142" s="111" t="s">
        <v>719</v>
      </c>
      <c r="B142" s="120"/>
      <c r="C142" s="120"/>
      <c r="D142" s="120">
        <v>0</v>
      </c>
      <c r="E142" s="120">
        <v>0</v>
      </c>
      <c r="F142" s="74">
        <f t="shared" si="2"/>
      </c>
      <c r="G142" s="66"/>
    </row>
    <row r="143" spans="1:7" ht="17.25" customHeight="1">
      <c r="A143" s="111" t="s">
        <v>791</v>
      </c>
      <c r="B143" s="120"/>
      <c r="C143" s="120"/>
      <c r="D143" s="120">
        <v>0</v>
      </c>
      <c r="E143" s="120">
        <v>0</v>
      </c>
      <c r="F143" s="74">
        <f t="shared" si="2"/>
      </c>
      <c r="G143" s="66"/>
    </row>
    <row r="144" spans="1:7" ht="17.25" customHeight="1">
      <c r="A144" s="111" t="s">
        <v>792</v>
      </c>
      <c r="B144" s="120"/>
      <c r="C144" s="120"/>
      <c r="D144" s="120">
        <v>0</v>
      </c>
      <c r="E144" s="120">
        <v>0</v>
      </c>
      <c r="F144" s="74">
        <f t="shared" si="2"/>
      </c>
      <c r="G144" s="66"/>
    </row>
    <row r="145" spans="1:7" ht="17.25" customHeight="1">
      <c r="A145" s="111" t="s">
        <v>793</v>
      </c>
      <c r="B145" s="120"/>
      <c r="C145" s="120"/>
      <c r="D145" s="120">
        <v>0</v>
      </c>
      <c r="E145" s="120">
        <v>0</v>
      </c>
      <c r="F145" s="74">
        <f t="shared" si="2"/>
      </c>
      <c r="G145" s="66"/>
    </row>
    <row r="146" spans="1:7" ht="17.25" customHeight="1">
      <c r="A146" s="111" t="s">
        <v>794</v>
      </c>
      <c r="B146" s="120"/>
      <c r="C146" s="120"/>
      <c r="D146" s="120">
        <v>0</v>
      </c>
      <c r="E146" s="120">
        <v>0</v>
      </c>
      <c r="F146" s="74">
        <f t="shared" si="2"/>
      </c>
      <c r="G146" s="66"/>
    </row>
    <row r="147" spans="1:7" ht="17.25" customHeight="1">
      <c r="A147" s="111" t="s">
        <v>795</v>
      </c>
      <c r="B147" s="120"/>
      <c r="C147" s="120"/>
      <c r="D147" s="120">
        <v>0</v>
      </c>
      <c r="E147" s="120">
        <v>0</v>
      </c>
      <c r="F147" s="74">
        <f t="shared" si="2"/>
      </c>
      <c r="G147" s="66"/>
    </row>
    <row r="148" spans="1:7" ht="17.25" customHeight="1">
      <c r="A148" s="111" t="s">
        <v>796</v>
      </c>
      <c r="B148" s="120"/>
      <c r="C148" s="120"/>
      <c r="D148" s="120">
        <v>0</v>
      </c>
      <c r="E148" s="120">
        <v>0</v>
      </c>
      <c r="F148" s="74">
        <f t="shared" si="2"/>
      </c>
      <c r="G148" s="66"/>
    </row>
    <row r="149" spans="1:7" ht="17.25" customHeight="1">
      <c r="A149" s="111" t="s">
        <v>726</v>
      </c>
      <c r="B149" s="120"/>
      <c r="C149" s="120"/>
      <c r="D149" s="120">
        <v>0</v>
      </c>
      <c r="E149" s="120">
        <v>0</v>
      </c>
      <c r="F149" s="74">
        <f t="shared" si="2"/>
      </c>
      <c r="G149" s="66"/>
    </row>
    <row r="150" spans="1:7" ht="17.25" customHeight="1">
      <c r="A150" s="111" t="s">
        <v>797</v>
      </c>
      <c r="B150" s="120"/>
      <c r="C150" s="120"/>
      <c r="D150" s="120">
        <v>0</v>
      </c>
      <c r="E150" s="120">
        <v>0</v>
      </c>
      <c r="F150" s="74">
        <f t="shared" si="2"/>
      </c>
      <c r="G150" s="66"/>
    </row>
    <row r="151" spans="1:7" ht="17.25" customHeight="1">
      <c r="A151" s="116" t="s">
        <v>163</v>
      </c>
      <c r="B151" s="120">
        <f>SUM(B152:B160)</f>
        <v>858</v>
      </c>
      <c r="C151" s="120">
        <f>SUM(C152:C160)</f>
        <v>683</v>
      </c>
      <c r="D151" s="120">
        <f>SUM(D152:D160)</f>
        <v>934</v>
      </c>
      <c r="E151" s="120">
        <f>SUM(E152:E160)</f>
        <v>934</v>
      </c>
      <c r="F151" s="74">
        <f t="shared" si="2"/>
        <v>100</v>
      </c>
      <c r="G151" s="66">
        <f>(E151-B151)/B151*100</f>
        <v>8.857808857808857</v>
      </c>
    </row>
    <row r="152" spans="1:7" ht="17.25" customHeight="1">
      <c r="A152" s="111" t="s">
        <v>717</v>
      </c>
      <c r="B152" s="121">
        <v>695</v>
      </c>
      <c r="C152" s="120">
        <v>559</v>
      </c>
      <c r="D152" s="120">
        <v>766</v>
      </c>
      <c r="E152" s="120">
        <v>766</v>
      </c>
      <c r="F152" s="74">
        <f t="shared" si="2"/>
        <v>100</v>
      </c>
      <c r="G152" s="66">
        <f>(E152-B152)/B152*100</f>
        <v>10.215827338129497</v>
      </c>
    </row>
    <row r="153" spans="1:7" ht="17.25" customHeight="1">
      <c r="A153" s="111" t="s">
        <v>718</v>
      </c>
      <c r="B153" s="121">
        <v>103</v>
      </c>
      <c r="C153" s="120">
        <v>79</v>
      </c>
      <c r="D153" s="120">
        <v>115</v>
      </c>
      <c r="E153" s="120">
        <v>115</v>
      </c>
      <c r="F153" s="74">
        <f t="shared" si="2"/>
        <v>100</v>
      </c>
      <c r="G153" s="66">
        <f>(E153-B153)/B153*100</f>
        <v>11.650485436893204</v>
      </c>
    </row>
    <row r="154" spans="1:7" ht="17.25" customHeight="1">
      <c r="A154" s="111" t="s">
        <v>719</v>
      </c>
      <c r="B154" s="121"/>
      <c r="C154" s="120">
        <v>0</v>
      </c>
      <c r="D154" s="120">
        <v>0</v>
      </c>
      <c r="E154" s="120">
        <v>0</v>
      </c>
      <c r="F154" s="74">
        <f t="shared" si="2"/>
      </c>
      <c r="G154" s="66"/>
    </row>
    <row r="155" spans="1:7" ht="17.25" customHeight="1">
      <c r="A155" s="111" t="s">
        <v>798</v>
      </c>
      <c r="B155" s="121">
        <v>10</v>
      </c>
      <c r="C155" s="120">
        <v>2</v>
      </c>
      <c r="D155" s="120">
        <v>2</v>
      </c>
      <c r="E155" s="120">
        <v>2</v>
      </c>
      <c r="F155" s="74">
        <f t="shared" si="2"/>
        <v>100</v>
      </c>
      <c r="G155" s="66">
        <f>(E155-B155)/B155*100</f>
        <v>-80</v>
      </c>
    </row>
    <row r="156" spans="1:7" ht="17.25" customHeight="1">
      <c r="A156" s="111" t="s">
        <v>799</v>
      </c>
      <c r="B156" s="121">
        <v>11</v>
      </c>
      <c r="C156" s="120">
        <v>4</v>
      </c>
      <c r="D156" s="120">
        <v>4</v>
      </c>
      <c r="E156" s="120">
        <v>4</v>
      </c>
      <c r="F156" s="74">
        <f t="shared" si="2"/>
        <v>100</v>
      </c>
      <c r="G156" s="66">
        <f>(E156-B156)/B156*100</f>
        <v>-63.63636363636363</v>
      </c>
    </row>
    <row r="157" spans="1:7" ht="17.25" customHeight="1">
      <c r="A157" s="111" t="s">
        <v>800</v>
      </c>
      <c r="B157" s="121">
        <v>3</v>
      </c>
      <c r="C157" s="120">
        <v>4</v>
      </c>
      <c r="D157" s="120">
        <v>4</v>
      </c>
      <c r="E157" s="120">
        <v>4</v>
      </c>
      <c r="F157" s="74">
        <f t="shared" si="2"/>
        <v>100</v>
      </c>
      <c r="G157" s="66">
        <f>(E157-B157)/B157*100</f>
        <v>33.33333333333333</v>
      </c>
    </row>
    <row r="158" spans="1:7" ht="17.25" customHeight="1">
      <c r="A158" s="111" t="s">
        <v>755</v>
      </c>
      <c r="B158" s="121"/>
      <c r="C158" s="120"/>
      <c r="D158" s="120">
        <v>5</v>
      </c>
      <c r="E158" s="120">
        <v>5</v>
      </c>
      <c r="F158" s="74">
        <f t="shared" si="2"/>
        <v>100</v>
      </c>
      <c r="G158" s="66"/>
    </row>
    <row r="159" spans="1:7" ht="17.25" customHeight="1">
      <c r="A159" s="111" t="s">
        <v>726</v>
      </c>
      <c r="B159" s="121">
        <v>33</v>
      </c>
      <c r="C159" s="120">
        <v>35</v>
      </c>
      <c r="D159" s="120">
        <v>38</v>
      </c>
      <c r="E159" s="120">
        <v>38</v>
      </c>
      <c r="F159" s="74">
        <f t="shared" si="2"/>
        <v>100</v>
      </c>
      <c r="G159" s="66">
        <f>(E159-B159)/B159*100</f>
        <v>15.151515151515152</v>
      </c>
    </row>
    <row r="160" spans="1:7" ht="17.25" customHeight="1">
      <c r="A160" s="111" t="s">
        <v>801</v>
      </c>
      <c r="B160" s="121">
        <v>3</v>
      </c>
      <c r="C160" s="120"/>
      <c r="D160" s="120">
        <v>0</v>
      </c>
      <c r="E160" s="120">
        <v>0</v>
      </c>
      <c r="F160" s="74">
        <f t="shared" si="2"/>
      </c>
      <c r="G160" s="66">
        <f>(E160-B160)/B160*100</f>
        <v>-100</v>
      </c>
    </row>
    <row r="161" spans="1:7" ht="17.25" customHeight="1">
      <c r="A161" s="116" t="s">
        <v>164</v>
      </c>
      <c r="B161" s="120">
        <f>SUM(B162:B173)</f>
        <v>3</v>
      </c>
      <c r="C161" s="120">
        <f>SUM(C162:C173)</f>
        <v>0</v>
      </c>
      <c r="D161" s="120">
        <f>SUM(D162:D173)</f>
        <v>35</v>
      </c>
      <c r="E161" s="120">
        <f>SUM(E162:E173)</f>
        <v>35</v>
      </c>
      <c r="F161" s="74">
        <f t="shared" si="2"/>
        <v>100</v>
      </c>
      <c r="G161" s="66">
        <f>(E161-B161)/B161*100</f>
        <v>1066.6666666666665</v>
      </c>
    </row>
    <row r="162" spans="1:7" ht="17.25" customHeight="1">
      <c r="A162" s="111" t="s">
        <v>717</v>
      </c>
      <c r="B162" s="121"/>
      <c r="C162" s="120"/>
      <c r="D162" s="120">
        <v>0</v>
      </c>
      <c r="E162" s="120">
        <v>0</v>
      </c>
      <c r="F162" s="74">
        <f t="shared" si="2"/>
      </c>
      <c r="G162" s="66"/>
    </row>
    <row r="163" spans="1:7" ht="17.25" customHeight="1">
      <c r="A163" s="111" t="s">
        <v>718</v>
      </c>
      <c r="B163" s="121"/>
      <c r="C163" s="120"/>
      <c r="D163" s="120">
        <v>0</v>
      </c>
      <c r="E163" s="120">
        <v>0</v>
      </c>
      <c r="F163" s="74">
        <f t="shared" si="2"/>
      </c>
      <c r="G163" s="66"/>
    </row>
    <row r="164" spans="1:7" ht="17.25" customHeight="1">
      <c r="A164" s="111" t="s">
        <v>719</v>
      </c>
      <c r="B164" s="121"/>
      <c r="C164" s="120"/>
      <c r="D164" s="120">
        <v>0</v>
      </c>
      <c r="E164" s="120">
        <v>0</v>
      </c>
      <c r="F164" s="74">
        <f t="shared" si="2"/>
      </c>
      <c r="G164" s="66"/>
    </row>
    <row r="165" spans="1:7" ht="14.25">
      <c r="A165" s="111" t="s">
        <v>802</v>
      </c>
      <c r="B165" s="121"/>
      <c r="C165" s="120"/>
      <c r="D165" s="120">
        <v>0</v>
      </c>
      <c r="E165" s="120">
        <v>0</v>
      </c>
      <c r="F165" s="74">
        <f t="shared" si="2"/>
      </c>
      <c r="G165" s="66"/>
    </row>
    <row r="166" spans="1:7" ht="14.25">
      <c r="A166" s="111" t="s">
        <v>803</v>
      </c>
      <c r="B166" s="121"/>
      <c r="C166" s="120"/>
      <c r="D166" s="120">
        <v>0</v>
      </c>
      <c r="E166" s="120">
        <v>0</v>
      </c>
      <c r="F166" s="74">
        <f t="shared" si="2"/>
      </c>
      <c r="G166" s="66"/>
    </row>
    <row r="167" spans="1:7" ht="14.25">
      <c r="A167" s="111" t="s">
        <v>804</v>
      </c>
      <c r="B167" s="121">
        <v>3</v>
      </c>
      <c r="C167" s="120"/>
      <c r="D167" s="120">
        <v>25</v>
      </c>
      <c r="E167" s="120">
        <v>25</v>
      </c>
      <c r="F167" s="74">
        <f t="shared" si="2"/>
        <v>100</v>
      </c>
      <c r="G167" s="66">
        <f>(E167-B167)/B167*100</f>
        <v>733.3333333333333</v>
      </c>
    </row>
    <row r="168" spans="1:7" ht="14.25">
      <c r="A168" s="111" t="s">
        <v>805</v>
      </c>
      <c r="B168" s="120"/>
      <c r="C168" s="120"/>
      <c r="D168" s="120">
        <v>0</v>
      </c>
      <c r="E168" s="120">
        <v>0</v>
      </c>
      <c r="F168" s="74">
        <f t="shared" si="2"/>
      </c>
      <c r="G168" s="66"/>
    </row>
    <row r="169" spans="1:7" ht="14.25">
      <c r="A169" s="111" t="s">
        <v>806</v>
      </c>
      <c r="B169" s="120"/>
      <c r="C169" s="120"/>
      <c r="D169" s="120">
        <v>0</v>
      </c>
      <c r="E169" s="120">
        <v>0</v>
      </c>
      <c r="F169" s="74">
        <f t="shared" si="2"/>
      </c>
      <c r="G169" s="66"/>
    </row>
    <row r="170" spans="1:7" ht="14.25">
      <c r="A170" s="111" t="s">
        <v>807</v>
      </c>
      <c r="B170" s="120"/>
      <c r="C170" s="120"/>
      <c r="D170" s="120">
        <v>0</v>
      </c>
      <c r="E170" s="120">
        <v>0</v>
      </c>
      <c r="F170" s="74">
        <f t="shared" si="2"/>
      </c>
      <c r="G170" s="66"/>
    </row>
    <row r="171" spans="1:7" ht="14.25">
      <c r="A171" s="111" t="s">
        <v>755</v>
      </c>
      <c r="B171" s="120"/>
      <c r="C171" s="120"/>
      <c r="D171" s="120">
        <v>0</v>
      </c>
      <c r="E171" s="120">
        <v>0</v>
      </c>
      <c r="F171" s="74">
        <f t="shared" si="2"/>
      </c>
      <c r="G171" s="66"/>
    </row>
    <row r="172" spans="1:7" ht="14.25">
      <c r="A172" s="111" t="s">
        <v>726</v>
      </c>
      <c r="B172" s="120"/>
      <c r="C172" s="120"/>
      <c r="D172" s="120">
        <v>0</v>
      </c>
      <c r="E172" s="120">
        <v>0</v>
      </c>
      <c r="F172" s="74">
        <f t="shared" si="2"/>
      </c>
      <c r="G172" s="66"/>
    </row>
    <row r="173" spans="1:7" ht="14.25">
      <c r="A173" s="111" t="s">
        <v>808</v>
      </c>
      <c r="B173" s="120"/>
      <c r="C173" s="120"/>
      <c r="D173" s="120">
        <v>10</v>
      </c>
      <c r="E173" s="120">
        <v>10</v>
      </c>
      <c r="F173" s="74">
        <f t="shared" si="2"/>
        <v>100</v>
      </c>
      <c r="G173" s="66"/>
    </row>
    <row r="174" spans="1:7" ht="14.25">
      <c r="A174" s="116" t="s">
        <v>165</v>
      </c>
      <c r="B174" s="120">
        <f>SUM(B175:B180)</f>
        <v>177</v>
      </c>
      <c r="C174" s="120">
        <f>SUM(C175:C180)</f>
        <v>76</v>
      </c>
      <c r="D174" s="120">
        <f>SUM(D175:D180)</f>
        <v>923</v>
      </c>
      <c r="E174" s="120">
        <f>SUM(E175:E180)</f>
        <v>923</v>
      </c>
      <c r="F174" s="74">
        <f t="shared" si="2"/>
        <v>100</v>
      </c>
      <c r="G174" s="66">
        <f>(E174-B174)/B174*100</f>
        <v>421.4689265536723</v>
      </c>
    </row>
    <row r="175" spans="1:7" ht="14.25">
      <c r="A175" s="111" t="s">
        <v>717</v>
      </c>
      <c r="B175" s="121">
        <v>72</v>
      </c>
      <c r="C175" s="120">
        <v>72</v>
      </c>
      <c r="D175" s="120">
        <v>104</v>
      </c>
      <c r="E175" s="120">
        <v>104</v>
      </c>
      <c r="F175" s="74">
        <f t="shared" si="2"/>
        <v>100</v>
      </c>
      <c r="G175" s="66">
        <f>(E175-B175)/B175*100</f>
        <v>44.44444444444444</v>
      </c>
    </row>
    <row r="176" spans="1:7" ht="14.25">
      <c r="A176" s="111" t="s">
        <v>718</v>
      </c>
      <c r="B176" s="121">
        <v>49</v>
      </c>
      <c r="C176" s="120">
        <v>0</v>
      </c>
      <c r="D176" s="120">
        <v>71</v>
      </c>
      <c r="E176" s="120">
        <v>71</v>
      </c>
      <c r="F176" s="74">
        <f t="shared" si="2"/>
        <v>100</v>
      </c>
      <c r="G176" s="66">
        <f>(E176-B176)/B176*100</f>
        <v>44.89795918367347</v>
      </c>
    </row>
    <row r="177" spans="1:7" ht="14.25">
      <c r="A177" s="111" t="s">
        <v>719</v>
      </c>
      <c r="B177" s="121"/>
      <c r="C177" s="120">
        <v>0</v>
      </c>
      <c r="D177" s="120">
        <v>0</v>
      </c>
      <c r="E177" s="120">
        <v>0</v>
      </c>
      <c r="F177" s="74">
        <f t="shared" si="2"/>
      </c>
      <c r="G177" s="66"/>
    </row>
    <row r="178" spans="1:7" ht="14.25">
      <c r="A178" s="111" t="s">
        <v>809</v>
      </c>
      <c r="B178" s="121">
        <v>7</v>
      </c>
      <c r="C178" s="120">
        <v>0</v>
      </c>
      <c r="D178" s="120">
        <v>0</v>
      </c>
      <c r="E178" s="120">
        <v>0</v>
      </c>
      <c r="F178" s="74">
        <f t="shared" si="2"/>
      </c>
      <c r="G178" s="66">
        <f>(E178-B178)/B178*100</f>
        <v>-100</v>
      </c>
    </row>
    <row r="179" spans="1:7" ht="14.25">
      <c r="A179" s="111" t="s">
        <v>726</v>
      </c>
      <c r="B179" s="121"/>
      <c r="C179" s="120">
        <v>0</v>
      </c>
      <c r="D179" s="120">
        <v>0</v>
      </c>
      <c r="E179" s="120">
        <v>0</v>
      </c>
      <c r="F179" s="74">
        <f t="shared" si="2"/>
      </c>
      <c r="G179" s="66"/>
    </row>
    <row r="180" spans="1:7" ht="14.25">
      <c r="A180" s="111" t="s">
        <v>810</v>
      </c>
      <c r="B180" s="121">
        <v>49</v>
      </c>
      <c r="C180" s="120">
        <v>4</v>
      </c>
      <c r="D180" s="120">
        <v>748</v>
      </c>
      <c r="E180" s="120">
        <v>748</v>
      </c>
      <c r="F180" s="74">
        <f t="shared" si="2"/>
        <v>100</v>
      </c>
      <c r="G180" s="66">
        <f>(E180-B180)/B180*100</f>
        <v>1426.530612244898</v>
      </c>
    </row>
    <row r="181" spans="1:7" ht="14.25">
      <c r="A181" s="116" t="s">
        <v>166</v>
      </c>
      <c r="B181" s="120">
        <f>SUM(B182:B187)</f>
        <v>0</v>
      </c>
      <c r="C181" s="120">
        <f>SUM(C182:C187)</f>
        <v>3</v>
      </c>
      <c r="D181" s="120">
        <f>SUM(D182:D187)</f>
        <v>3</v>
      </c>
      <c r="E181" s="120">
        <f>SUM(E182:E187)</f>
        <v>3</v>
      </c>
      <c r="F181" s="74">
        <f t="shared" si="2"/>
        <v>100</v>
      </c>
      <c r="G181" s="66"/>
    </row>
    <row r="182" spans="1:7" ht="14.25">
      <c r="A182" s="111" t="s">
        <v>717</v>
      </c>
      <c r="B182" s="120"/>
      <c r="C182" s="120"/>
      <c r="D182" s="120">
        <v>0</v>
      </c>
      <c r="E182" s="120">
        <v>0</v>
      </c>
      <c r="F182" s="74">
        <f t="shared" si="2"/>
      </c>
      <c r="G182" s="66"/>
    </row>
    <row r="183" spans="1:7" ht="14.25">
      <c r="A183" s="111" t="s">
        <v>718</v>
      </c>
      <c r="B183" s="120"/>
      <c r="C183" s="120"/>
      <c r="D183" s="120">
        <v>0</v>
      </c>
      <c r="E183" s="120">
        <v>0</v>
      </c>
      <c r="F183" s="74">
        <f t="shared" si="2"/>
      </c>
      <c r="G183" s="66"/>
    </row>
    <row r="184" spans="1:7" ht="14.25">
      <c r="A184" s="111" t="s">
        <v>719</v>
      </c>
      <c r="B184" s="120"/>
      <c r="C184" s="120"/>
      <c r="D184" s="120">
        <v>0</v>
      </c>
      <c r="E184" s="120">
        <v>0</v>
      </c>
      <c r="F184" s="74">
        <f t="shared" si="2"/>
      </c>
      <c r="G184" s="66"/>
    </row>
    <row r="185" spans="1:7" ht="14.25">
      <c r="A185" s="111" t="s">
        <v>811</v>
      </c>
      <c r="B185" s="120"/>
      <c r="C185" s="120">
        <v>3</v>
      </c>
      <c r="D185" s="120">
        <v>3</v>
      </c>
      <c r="E185" s="120">
        <v>3</v>
      </c>
      <c r="F185" s="74">
        <f t="shared" si="2"/>
        <v>100</v>
      </c>
      <c r="G185" s="66"/>
    </row>
    <row r="186" spans="1:7" ht="14.25">
      <c r="A186" s="111" t="s">
        <v>726</v>
      </c>
      <c r="B186" s="120"/>
      <c r="C186" s="120"/>
      <c r="D186" s="120">
        <v>0</v>
      </c>
      <c r="E186" s="120">
        <v>0</v>
      </c>
      <c r="F186" s="74">
        <f t="shared" si="2"/>
      </c>
      <c r="G186" s="66"/>
    </row>
    <row r="187" spans="1:7" ht="14.25">
      <c r="A187" s="111" t="s">
        <v>812</v>
      </c>
      <c r="B187" s="120"/>
      <c r="C187" s="120"/>
      <c r="D187" s="120">
        <v>0</v>
      </c>
      <c r="E187" s="120">
        <v>0</v>
      </c>
      <c r="F187" s="74">
        <f t="shared" si="2"/>
      </c>
      <c r="G187" s="66"/>
    </row>
    <row r="188" spans="1:7" ht="14.25">
      <c r="A188" s="116" t="s">
        <v>167</v>
      </c>
      <c r="B188" s="120">
        <f>SUM(B189:B196)</f>
        <v>132</v>
      </c>
      <c r="C188" s="120">
        <f>SUM(C189:C196)</f>
        <v>85</v>
      </c>
      <c r="D188" s="120">
        <f>SUM(D189:D196)</f>
        <v>289</v>
      </c>
      <c r="E188" s="120">
        <f>SUM(E189:E196)</f>
        <v>289</v>
      </c>
      <c r="F188" s="74">
        <f t="shared" si="2"/>
        <v>100</v>
      </c>
      <c r="G188" s="66">
        <f>(E188-B188)/B188*100</f>
        <v>118.93939393939394</v>
      </c>
    </row>
    <row r="189" spans="1:7" ht="14.25">
      <c r="A189" s="111" t="s">
        <v>717</v>
      </c>
      <c r="B189" s="121">
        <v>34</v>
      </c>
      <c r="C189" s="120">
        <v>33</v>
      </c>
      <c r="D189" s="120">
        <v>38</v>
      </c>
      <c r="E189" s="120">
        <v>38</v>
      </c>
      <c r="F189" s="74">
        <f t="shared" si="2"/>
        <v>100</v>
      </c>
      <c r="G189" s="66">
        <f>(E189-B189)/B189*100</f>
        <v>11.76470588235294</v>
      </c>
    </row>
    <row r="190" spans="1:7" ht="14.25">
      <c r="A190" s="111" t="s">
        <v>718</v>
      </c>
      <c r="B190" s="121">
        <v>2</v>
      </c>
      <c r="C190" s="120">
        <v>0</v>
      </c>
      <c r="D190" s="120">
        <v>4</v>
      </c>
      <c r="E190" s="120">
        <v>4</v>
      </c>
      <c r="F190" s="74">
        <f t="shared" si="2"/>
        <v>100</v>
      </c>
      <c r="G190" s="66">
        <f>(E190-B190)/B190*100</f>
        <v>100</v>
      </c>
    </row>
    <row r="191" spans="1:7" ht="14.25">
      <c r="A191" s="111" t="s">
        <v>719</v>
      </c>
      <c r="B191" s="121"/>
      <c r="C191" s="120">
        <v>0</v>
      </c>
      <c r="D191" s="120">
        <v>0</v>
      </c>
      <c r="E191" s="120">
        <v>0</v>
      </c>
      <c r="F191" s="74">
        <f t="shared" si="2"/>
      </c>
      <c r="G191" s="66"/>
    </row>
    <row r="192" spans="1:7" ht="14.25">
      <c r="A192" s="111" t="s">
        <v>813</v>
      </c>
      <c r="B192" s="121"/>
      <c r="C192" s="120">
        <v>0</v>
      </c>
      <c r="D192" s="120">
        <v>0</v>
      </c>
      <c r="E192" s="120">
        <v>0</v>
      </c>
      <c r="F192" s="74">
        <f t="shared" si="2"/>
      </c>
      <c r="G192" s="66"/>
    </row>
    <row r="193" spans="1:7" ht="14.25">
      <c r="A193" s="111" t="s">
        <v>814</v>
      </c>
      <c r="B193" s="121">
        <v>1</v>
      </c>
      <c r="C193" s="120">
        <v>0</v>
      </c>
      <c r="D193" s="120">
        <v>0</v>
      </c>
      <c r="E193" s="120">
        <v>0</v>
      </c>
      <c r="F193" s="74">
        <f t="shared" si="2"/>
      </c>
      <c r="G193" s="66">
        <f>(E193-B193)/B193*100</f>
        <v>-100</v>
      </c>
    </row>
    <row r="194" spans="1:7" ht="14.25">
      <c r="A194" s="111" t="s">
        <v>815</v>
      </c>
      <c r="B194" s="121">
        <v>95</v>
      </c>
      <c r="C194" s="120">
        <v>52</v>
      </c>
      <c r="D194" s="120">
        <v>247</v>
      </c>
      <c r="E194" s="120">
        <v>247</v>
      </c>
      <c r="F194" s="74">
        <f t="shared" si="2"/>
        <v>100</v>
      </c>
      <c r="G194" s="66">
        <f>(E194-B194)/B194*100</f>
        <v>160</v>
      </c>
    </row>
    <row r="195" spans="1:7" ht="14.25">
      <c r="A195" s="111" t="s">
        <v>726</v>
      </c>
      <c r="B195" s="121"/>
      <c r="C195" s="120">
        <v>0</v>
      </c>
      <c r="D195" s="120">
        <v>0</v>
      </c>
      <c r="E195" s="120">
        <v>0</v>
      </c>
      <c r="F195" s="74">
        <f t="shared" si="2"/>
      </c>
      <c r="G195" s="66"/>
    </row>
    <row r="196" spans="1:7" ht="14.25">
      <c r="A196" s="111" t="s">
        <v>816</v>
      </c>
      <c r="B196" s="120"/>
      <c r="C196" s="120">
        <v>0</v>
      </c>
      <c r="D196" s="120">
        <v>0</v>
      </c>
      <c r="E196" s="120">
        <v>0</v>
      </c>
      <c r="F196" s="74">
        <f aca="true" t="shared" si="3" ref="F196:F259">IF(D196&lt;&gt;0,(E196/D196)*100,"")</f>
      </c>
      <c r="G196" s="66"/>
    </row>
    <row r="197" spans="1:7" ht="14.25">
      <c r="A197" s="116" t="s">
        <v>168</v>
      </c>
      <c r="B197" s="120">
        <f>SUM(B198:B202)</f>
        <v>98</v>
      </c>
      <c r="C197" s="120">
        <f>SUM(C198:C202)</f>
        <v>83</v>
      </c>
      <c r="D197" s="120">
        <f>SUM(D198:D202)</f>
        <v>241</v>
      </c>
      <c r="E197" s="120">
        <f>SUM(E198:E202)</f>
        <v>241</v>
      </c>
      <c r="F197" s="74">
        <f t="shared" si="3"/>
        <v>100</v>
      </c>
      <c r="G197" s="66">
        <f>(E197-B197)/B197*100</f>
        <v>145.91836734693877</v>
      </c>
    </row>
    <row r="198" spans="1:7" ht="14.25">
      <c r="A198" s="111" t="s">
        <v>717</v>
      </c>
      <c r="B198" s="121">
        <v>90</v>
      </c>
      <c r="C198" s="120">
        <v>80</v>
      </c>
      <c r="D198" s="120">
        <v>101</v>
      </c>
      <c r="E198" s="120">
        <v>101</v>
      </c>
      <c r="F198" s="74">
        <f t="shared" si="3"/>
        <v>100</v>
      </c>
      <c r="G198" s="66">
        <f>(E198-B198)/B198*100</f>
        <v>12.222222222222221</v>
      </c>
    </row>
    <row r="199" spans="1:7" ht="14.25">
      <c r="A199" s="111" t="s">
        <v>718</v>
      </c>
      <c r="B199" s="121">
        <v>8</v>
      </c>
      <c r="C199" s="120">
        <v>2</v>
      </c>
      <c r="D199" s="120">
        <v>3</v>
      </c>
      <c r="E199" s="120">
        <v>3</v>
      </c>
      <c r="F199" s="74">
        <f t="shared" si="3"/>
        <v>100</v>
      </c>
      <c r="G199" s="66">
        <f>(E199-B199)/B199*100</f>
        <v>-62.5</v>
      </c>
    </row>
    <row r="200" spans="1:7" ht="14.25">
      <c r="A200" s="111" t="s">
        <v>719</v>
      </c>
      <c r="B200" s="121"/>
      <c r="C200" s="120">
        <v>0</v>
      </c>
      <c r="D200" s="120">
        <v>0</v>
      </c>
      <c r="E200" s="120">
        <v>0</v>
      </c>
      <c r="F200" s="74">
        <f t="shared" si="3"/>
      </c>
      <c r="G200" s="66"/>
    </row>
    <row r="201" spans="1:7" ht="14.25">
      <c r="A201" s="111" t="s">
        <v>817</v>
      </c>
      <c r="B201" s="121"/>
      <c r="C201" s="120">
        <v>1</v>
      </c>
      <c r="D201" s="120">
        <v>137</v>
      </c>
      <c r="E201" s="120">
        <v>137</v>
      </c>
      <c r="F201" s="74">
        <f t="shared" si="3"/>
        <v>100</v>
      </c>
      <c r="G201" s="66"/>
    </row>
    <row r="202" spans="1:7" ht="14.25">
      <c r="A202" s="111" t="s">
        <v>818</v>
      </c>
      <c r="B202" s="120"/>
      <c r="C202" s="120">
        <v>0</v>
      </c>
      <c r="D202" s="120">
        <v>0</v>
      </c>
      <c r="E202" s="120">
        <v>0</v>
      </c>
      <c r="F202" s="74">
        <f t="shared" si="3"/>
      </c>
      <c r="G202" s="66"/>
    </row>
    <row r="203" spans="1:7" ht="14.25">
      <c r="A203" s="116" t="s">
        <v>169</v>
      </c>
      <c r="B203" s="120">
        <f>SUM(B204:B209)</f>
        <v>64</v>
      </c>
      <c r="C203" s="120">
        <f>SUM(C204:C209)</f>
        <v>53</v>
      </c>
      <c r="D203" s="120">
        <f>SUM(D204:D209)</f>
        <v>91</v>
      </c>
      <c r="E203" s="120">
        <f>SUM(E204:E209)</f>
        <v>91</v>
      </c>
      <c r="F203" s="74">
        <f t="shared" si="3"/>
        <v>100</v>
      </c>
      <c r="G203" s="66">
        <f>(E203-B203)/B203*100</f>
        <v>42.1875</v>
      </c>
    </row>
    <row r="204" spans="1:7" ht="14.25">
      <c r="A204" s="111" t="s">
        <v>717</v>
      </c>
      <c r="B204" s="121">
        <v>60</v>
      </c>
      <c r="C204" s="120">
        <v>53</v>
      </c>
      <c r="D204" s="120">
        <v>82</v>
      </c>
      <c r="E204" s="120">
        <v>82</v>
      </c>
      <c r="F204" s="74">
        <f t="shared" si="3"/>
        <v>100</v>
      </c>
      <c r="G204" s="66">
        <f>(E204-B204)/B204*100</f>
        <v>36.666666666666664</v>
      </c>
    </row>
    <row r="205" spans="1:7" ht="14.25">
      <c r="A205" s="111" t="s">
        <v>718</v>
      </c>
      <c r="B205" s="121">
        <v>4</v>
      </c>
      <c r="C205" s="120"/>
      <c r="D205" s="120">
        <v>9</v>
      </c>
      <c r="E205" s="120">
        <v>9</v>
      </c>
      <c r="F205" s="74">
        <f t="shared" si="3"/>
        <v>100</v>
      </c>
      <c r="G205" s="66">
        <f>(E205-B205)/B205*100</f>
        <v>125</v>
      </c>
    </row>
    <row r="206" spans="1:7" ht="14.25">
      <c r="A206" s="111" t="s">
        <v>719</v>
      </c>
      <c r="B206" s="120"/>
      <c r="C206" s="120"/>
      <c r="D206" s="120">
        <v>0</v>
      </c>
      <c r="E206" s="120">
        <v>0</v>
      </c>
      <c r="F206" s="74">
        <f t="shared" si="3"/>
      </c>
      <c r="G206" s="66"/>
    </row>
    <row r="207" spans="1:7" ht="14.25">
      <c r="A207" s="111" t="s">
        <v>730</v>
      </c>
      <c r="B207" s="120"/>
      <c r="C207" s="120"/>
      <c r="D207" s="120">
        <v>0</v>
      </c>
      <c r="E207" s="120">
        <v>0</v>
      </c>
      <c r="F207" s="74">
        <f t="shared" si="3"/>
      </c>
      <c r="G207" s="66"/>
    </row>
    <row r="208" spans="1:7" ht="14.25">
      <c r="A208" s="111" t="s">
        <v>726</v>
      </c>
      <c r="B208" s="120"/>
      <c r="C208" s="120"/>
      <c r="D208" s="120">
        <v>0</v>
      </c>
      <c r="E208" s="120">
        <v>0</v>
      </c>
      <c r="F208" s="74">
        <f t="shared" si="3"/>
      </c>
      <c r="G208" s="66"/>
    </row>
    <row r="209" spans="1:7" ht="14.25">
      <c r="A209" s="111" t="s">
        <v>819</v>
      </c>
      <c r="B209" s="120"/>
      <c r="C209" s="120"/>
      <c r="D209" s="120">
        <v>0</v>
      </c>
      <c r="E209" s="120">
        <v>0</v>
      </c>
      <c r="F209" s="74">
        <f t="shared" si="3"/>
      </c>
      <c r="G209" s="66"/>
    </row>
    <row r="210" spans="1:7" ht="14.25">
      <c r="A210" s="116" t="s">
        <v>170</v>
      </c>
      <c r="B210" s="120">
        <f>SUM(B211:B217)</f>
        <v>596</v>
      </c>
      <c r="C210" s="120">
        <f>SUM(C211:C217)</f>
        <v>317</v>
      </c>
      <c r="D210" s="120">
        <f>SUM(D211:D217)</f>
        <v>697</v>
      </c>
      <c r="E210" s="120">
        <f>SUM(E211:E217)</f>
        <v>697</v>
      </c>
      <c r="F210" s="74">
        <f t="shared" si="3"/>
        <v>100</v>
      </c>
      <c r="G210" s="66">
        <f>(E210-B210)/B210*100</f>
        <v>16.946308724832214</v>
      </c>
    </row>
    <row r="211" spans="1:7" ht="14.25">
      <c r="A211" s="111" t="s">
        <v>717</v>
      </c>
      <c r="B211" s="121">
        <v>233</v>
      </c>
      <c r="C211" s="120">
        <v>217</v>
      </c>
      <c r="D211" s="120">
        <v>253</v>
      </c>
      <c r="E211" s="120">
        <v>253</v>
      </c>
      <c r="F211" s="74">
        <f t="shared" si="3"/>
        <v>100</v>
      </c>
      <c r="G211" s="66">
        <f>(E211-B211)/B211*100</f>
        <v>8.583690987124463</v>
      </c>
    </row>
    <row r="212" spans="1:7" ht="14.25">
      <c r="A212" s="111" t="s">
        <v>718</v>
      </c>
      <c r="B212" s="121">
        <v>221</v>
      </c>
      <c r="C212" s="120">
        <v>100</v>
      </c>
      <c r="D212" s="120">
        <v>274</v>
      </c>
      <c r="E212" s="120">
        <v>274</v>
      </c>
      <c r="F212" s="74">
        <f t="shared" si="3"/>
        <v>100</v>
      </c>
      <c r="G212" s="66">
        <f>(E212-B212)/B212*100</f>
        <v>23.981900452488688</v>
      </c>
    </row>
    <row r="213" spans="1:7" ht="14.25">
      <c r="A213" s="111" t="s">
        <v>719</v>
      </c>
      <c r="B213" s="121"/>
      <c r="C213" s="120"/>
      <c r="D213" s="120">
        <v>0</v>
      </c>
      <c r="E213" s="120">
        <v>0</v>
      </c>
      <c r="F213" s="74">
        <f t="shared" si="3"/>
      </c>
      <c r="G213" s="66"/>
    </row>
    <row r="214" spans="1:7" ht="14.25">
      <c r="A214" s="111" t="s">
        <v>820</v>
      </c>
      <c r="B214" s="121"/>
      <c r="C214" s="120"/>
      <c r="D214" s="120">
        <v>0</v>
      </c>
      <c r="E214" s="120">
        <v>0</v>
      </c>
      <c r="F214" s="74">
        <f t="shared" si="3"/>
      </c>
      <c r="G214" s="66"/>
    </row>
    <row r="215" spans="1:7" ht="14.25">
      <c r="A215" s="111" t="s">
        <v>821</v>
      </c>
      <c r="B215" s="121"/>
      <c r="C215" s="120"/>
      <c r="D215" s="120">
        <v>0</v>
      </c>
      <c r="E215" s="120">
        <v>0</v>
      </c>
      <c r="F215" s="74">
        <f t="shared" si="3"/>
      </c>
      <c r="G215" s="66"/>
    </row>
    <row r="216" spans="1:7" ht="14.25">
      <c r="A216" s="111" t="s">
        <v>726</v>
      </c>
      <c r="B216" s="121"/>
      <c r="C216" s="120"/>
      <c r="D216" s="120">
        <v>0</v>
      </c>
      <c r="E216" s="120">
        <v>0</v>
      </c>
      <c r="F216" s="74">
        <f t="shared" si="3"/>
      </c>
      <c r="G216" s="66"/>
    </row>
    <row r="217" spans="1:7" ht="14.25">
      <c r="A217" s="111" t="s">
        <v>822</v>
      </c>
      <c r="B217" s="121">
        <v>142</v>
      </c>
      <c r="C217" s="120"/>
      <c r="D217" s="120">
        <v>170</v>
      </c>
      <c r="E217" s="120">
        <v>170</v>
      </c>
      <c r="F217" s="74">
        <f t="shared" si="3"/>
        <v>100</v>
      </c>
      <c r="G217" s="66">
        <f>(E217-B217)/B217*100</f>
        <v>19.718309859154928</v>
      </c>
    </row>
    <row r="218" spans="1:7" ht="14.25">
      <c r="A218" s="116" t="s">
        <v>171</v>
      </c>
      <c r="B218" s="120">
        <f>SUM(B219:B224)</f>
        <v>1025</v>
      </c>
      <c r="C218" s="120">
        <f>SUM(C219:C224)</f>
        <v>1017</v>
      </c>
      <c r="D218" s="120">
        <f>SUM(D219:D224)</f>
        <v>1193</v>
      </c>
      <c r="E218" s="120">
        <f>SUM(E219:E224)</f>
        <v>1193</v>
      </c>
      <c r="F218" s="74">
        <f t="shared" si="3"/>
        <v>100</v>
      </c>
      <c r="G218" s="66">
        <f>(E218-B218)/B218*100</f>
        <v>16.390243902439025</v>
      </c>
    </row>
    <row r="219" spans="1:7" ht="14.25">
      <c r="A219" s="111" t="s">
        <v>717</v>
      </c>
      <c r="B219" s="121">
        <v>884</v>
      </c>
      <c r="C219" s="120">
        <v>840</v>
      </c>
      <c r="D219" s="120">
        <v>964</v>
      </c>
      <c r="E219" s="120">
        <v>964</v>
      </c>
      <c r="F219" s="74">
        <f t="shared" si="3"/>
        <v>100</v>
      </c>
      <c r="G219" s="66">
        <f>(E219-B219)/B219*100</f>
        <v>9.049773755656108</v>
      </c>
    </row>
    <row r="220" spans="1:7" ht="14.25">
      <c r="A220" s="111" t="s">
        <v>718</v>
      </c>
      <c r="B220" s="121">
        <v>86</v>
      </c>
      <c r="C220" s="120">
        <v>112</v>
      </c>
      <c r="D220" s="120">
        <v>160</v>
      </c>
      <c r="E220" s="120">
        <v>160</v>
      </c>
      <c r="F220" s="74">
        <f t="shared" si="3"/>
        <v>100</v>
      </c>
      <c r="G220" s="66">
        <f>(E220-B220)/B220*100</f>
        <v>86.04651162790698</v>
      </c>
    </row>
    <row r="221" spans="1:7" ht="14.25">
      <c r="A221" s="111" t="s">
        <v>719</v>
      </c>
      <c r="B221" s="121"/>
      <c r="C221" s="120">
        <v>0</v>
      </c>
      <c r="D221" s="120">
        <v>0</v>
      </c>
      <c r="E221" s="120">
        <v>0</v>
      </c>
      <c r="F221" s="74">
        <f t="shared" si="3"/>
      </c>
      <c r="G221" s="66"/>
    </row>
    <row r="222" spans="1:7" ht="14.25">
      <c r="A222" s="111" t="s">
        <v>823</v>
      </c>
      <c r="B222" s="121"/>
      <c r="C222" s="120">
        <v>0</v>
      </c>
      <c r="D222" s="120">
        <v>1</v>
      </c>
      <c r="E222" s="120">
        <v>1</v>
      </c>
      <c r="F222" s="74">
        <f t="shared" si="3"/>
        <v>100</v>
      </c>
      <c r="G222" s="66"/>
    </row>
    <row r="223" spans="1:7" ht="14.25">
      <c r="A223" s="111" t="s">
        <v>726</v>
      </c>
      <c r="B223" s="121"/>
      <c r="C223" s="120">
        <v>0</v>
      </c>
      <c r="D223" s="120">
        <v>0</v>
      </c>
      <c r="E223" s="120">
        <v>0</v>
      </c>
      <c r="F223" s="74">
        <f t="shared" si="3"/>
      </c>
      <c r="G223" s="66"/>
    </row>
    <row r="224" spans="1:7" ht="14.25">
      <c r="A224" s="111" t="s">
        <v>824</v>
      </c>
      <c r="B224" s="121">
        <v>55</v>
      </c>
      <c r="C224" s="120">
        <v>65</v>
      </c>
      <c r="D224" s="120">
        <v>68</v>
      </c>
      <c r="E224" s="120">
        <v>68</v>
      </c>
      <c r="F224" s="74">
        <f t="shared" si="3"/>
        <v>100</v>
      </c>
      <c r="G224" s="66">
        <f>(E224-B224)/B224*100</f>
        <v>23.636363636363637</v>
      </c>
    </row>
    <row r="225" spans="1:7" ht="14.25">
      <c r="A225" s="116" t="s">
        <v>172</v>
      </c>
      <c r="B225" s="120">
        <f>SUM(B226:B230)</f>
        <v>846</v>
      </c>
      <c r="C225" s="120">
        <f>SUM(C226:C230)</f>
        <v>534</v>
      </c>
      <c r="D225" s="120">
        <f>SUM(D226:D230)</f>
        <v>1436</v>
      </c>
      <c r="E225" s="120">
        <f>SUM(E226:E230)</f>
        <v>1436</v>
      </c>
      <c r="F225" s="74">
        <f t="shared" si="3"/>
        <v>100</v>
      </c>
      <c r="G225" s="66">
        <f>(E225-B225)/B225*100</f>
        <v>69.73995271867612</v>
      </c>
    </row>
    <row r="226" spans="1:7" ht="14.25">
      <c r="A226" s="111" t="s">
        <v>717</v>
      </c>
      <c r="B226" s="121">
        <v>151</v>
      </c>
      <c r="C226" s="120">
        <v>132</v>
      </c>
      <c r="D226" s="120">
        <v>190</v>
      </c>
      <c r="E226" s="120">
        <v>190</v>
      </c>
      <c r="F226" s="74">
        <f t="shared" si="3"/>
        <v>100</v>
      </c>
      <c r="G226" s="66">
        <f>(E226-B226)/B226*100</f>
        <v>25.82781456953642</v>
      </c>
    </row>
    <row r="227" spans="1:7" ht="14.25">
      <c r="A227" s="111" t="s">
        <v>718</v>
      </c>
      <c r="B227" s="121">
        <v>580</v>
      </c>
      <c r="C227" s="120">
        <v>55</v>
      </c>
      <c r="D227" s="120">
        <v>775</v>
      </c>
      <c r="E227" s="120">
        <v>775</v>
      </c>
      <c r="F227" s="74">
        <f t="shared" si="3"/>
        <v>100</v>
      </c>
      <c r="G227" s="66">
        <f>(E227-B227)/B227*100</f>
        <v>33.62068965517241</v>
      </c>
    </row>
    <row r="228" spans="1:7" ht="14.25">
      <c r="A228" s="111" t="s">
        <v>719</v>
      </c>
      <c r="B228" s="121"/>
      <c r="C228" s="120">
        <v>0</v>
      </c>
      <c r="D228" s="120">
        <v>0</v>
      </c>
      <c r="E228" s="120">
        <v>0</v>
      </c>
      <c r="F228" s="74">
        <f t="shared" si="3"/>
      </c>
      <c r="G228" s="66"/>
    </row>
    <row r="229" spans="1:7" ht="14.25">
      <c r="A229" s="111" t="s">
        <v>726</v>
      </c>
      <c r="B229" s="121"/>
      <c r="C229" s="120">
        <v>0</v>
      </c>
      <c r="D229" s="120">
        <v>0</v>
      </c>
      <c r="E229" s="120">
        <v>0</v>
      </c>
      <c r="F229" s="74">
        <f t="shared" si="3"/>
      </c>
      <c r="G229" s="66"/>
    </row>
    <row r="230" spans="1:7" ht="14.25">
      <c r="A230" s="111" t="s">
        <v>825</v>
      </c>
      <c r="B230" s="121">
        <v>115</v>
      </c>
      <c r="C230" s="120">
        <v>347</v>
      </c>
      <c r="D230" s="120">
        <v>471</v>
      </c>
      <c r="E230" s="120">
        <v>471</v>
      </c>
      <c r="F230" s="74">
        <f t="shared" si="3"/>
        <v>100</v>
      </c>
      <c r="G230" s="66">
        <f>(E230-B230)/B230*100</f>
        <v>309.5652173913043</v>
      </c>
    </row>
    <row r="231" spans="1:7" ht="14.25">
      <c r="A231" s="116" t="s">
        <v>173</v>
      </c>
      <c r="B231" s="120">
        <f>SUM(B232:B236)</f>
        <v>171</v>
      </c>
      <c r="C231" s="120">
        <f>SUM(C232:C236)</f>
        <v>106</v>
      </c>
      <c r="D231" s="120">
        <f>SUM(D232:D236)</f>
        <v>255</v>
      </c>
      <c r="E231" s="120">
        <f>SUM(E232:E236)</f>
        <v>255</v>
      </c>
      <c r="F231" s="74">
        <f t="shared" si="3"/>
        <v>100</v>
      </c>
      <c r="G231" s="66">
        <f>(E231-B231)/B231*100</f>
        <v>49.122807017543856</v>
      </c>
    </row>
    <row r="232" spans="1:7" ht="14.25">
      <c r="A232" s="111" t="s">
        <v>717</v>
      </c>
      <c r="B232" s="121">
        <v>71</v>
      </c>
      <c r="C232" s="120">
        <v>71</v>
      </c>
      <c r="D232" s="120">
        <v>127</v>
      </c>
      <c r="E232" s="120">
        <v>127</v>
      </c>
      <c r="F232" s="74">
        <f t="shared" si="3"/>
        <v>100</v>
      </c>
      <c r="G232" s="66">
        <f>(E232-B232)/B232*100</f>
        <v>78.87323943661971</v>
      </c>
    </row>
    <row r="233" spans="1:7" ht="14.25">
      <c r="A233" s="111" t="s">
        <v>718</v>
      </c>
      <c r="B233" s="121">
        <v>87</v>
      </c>
      <c r="C233" s="120">
        <v>26</v>
      </c>
      <c r="D233" s="120">
        <v>119</v>
      </c>
      <c r="E233" s="120">
        <v>119</v>
      </c>
      <c r="F233" s="74">
        <f t="shared" si="3"/>
        <v>100</v>
      </c>
      <c r="G233" s="66">
        <f>(E233-B233)/B233*100</f>
        <v>36.7816091954023</v>
      </c>
    </row>
    <row r="234" spans="1:7" ht="14.25">
      <c r="A234" s="111" t="s">
        <v>719</v>
      </c>
      <c r="B234" s="121"/>
      <c r="C234" s="120">
        <v>0</v>
      </c>
      <c r="D234" s="120">
        <v>0</v>
      </c>
      <c r="E234" s="120">
        <v>0</v>
      </c>
      <c r="F234" s="74">
        <f t="shared" si="3"/>
      </c>
      <c r="G234" s="66"/>
    </row>
    <row r="235" spans="1:7" ht="14.25">
      <c r="A235" s="111" t="s">
        <v>726</v>
      </c>
      <c r="B235" s="121">
        <v>13</v>
      </c>
      <c r="C235" s="120">
        <v>0</v>
      </c>
      <c r="D235" s="120">
        <v>9</v>
      </c>
      <c r="E235" s="120">
        <v>9</v>
      </c>
      <c r="F235" s="74">
        <f t="shared" si="3"/>
        <v>100</v>
      </c>
      <c r="G235" s="66">
        <f>(E235-B235)/B235*100</f>
        <v>-30.76923076923077</v>
      </c>
    </row>
    <row r="236" spans="1:7" ht="14.25">
      <c r="A236" s="111" t="s">
        <v>826</v>
      </c>
      <c r="B236" s="121"/>
      <c r="C236" s="120">
        <v>9</v>
      </c>
      <c r="D236" s="120">
        <v>0</v>
      </c>
      <c r="E236" s="120">
        <v>0</v>
      </c>
      <c r="F236" s="74">
        <f t="shared" si="3"/>
      </c>
      <c r="G236" s="66"/>
    </row>
    <row r="237" spans="1:7" ht="14.25">
      <c r="A237" s="116" t="s">
        <v>174</v>
      </c>
      <c r="B237" s="120">
        <f>SUM(B238:B242)</f>
        <v>86</v>
      </c>
      <c r="C237" s="120">
        <f>SUM(C238:C242)</f>
        <v>97</v>
      </c>
      <c r="D237" s="120">
        <f>SUM(D238:D242)</f>
        <v>124</v>
      </c>
      <c r="E237" s="120">
        <f>SUM(E238:E242)</f>
        <v>124</v>
      </c>
      <c r="F237" s="74">
        <f t="shared" si="3"/>
        <v>100</v>
      </c>
      <c r="G237" s="66">
        <f>(E237-B237)/B237*100</f>
        <v>44.18604651162791</v>
      </c>
    </row>
    <row r="238" spans="1:7" ht="14.25">
      <c r="A238" s="111" t="s">
        <v>717</v>
      </c>
      <c r="B238" s="121">
        <v>71</v>
      </c>
      <c r="C238" s="120">
        <v>82</v>
      </c>
      <c r="D238" s="120">
        <v>102</v>
      </c>
      <c r="E238" s="120">
        <v>102</v>
      </c>
      <c r="F238" s="74">
        <f t="shared" si="3"/>
        <v>100</v>
      </c>
      <c r="G238" s="66">
        <f>(E238-B238)/B238*100</f>
        <v>43.66197183098591</v>
      </c>
    </row>
    <row r="239" spans="1:7" ht="14.25">
      <c r="A239" s="111" t="s">
        <v>718</v>
      </c>
      <c r="B239" s="121">
        <v>15</v>
      </c>
      <c r="C239" s="120">
        <v>15</v>
      </c>
      <c r="D239" s="120">
        <v>22</v>
      </c>
      <c r="E239" s="120">
        <v>22</v>
      </c>
      <c r="F239" s="74">
        <f t="shared" si="3"/>
        <v>100</v>
      </c>
      <c r="G239" s="66">
        <f>(E239-B239)/B239*100</f>
        <v>46.666666666666664</v>
      </c>
    </row>
    <row r="240" spans="1:7" ht="14.25">
      <c r="A240" s="111" t="s">
        <v>719</v>
      </c>
      <c r="B240" s="121"/>
      <c r="C240" s="120"/>
      <c r="D240" s="120">
        <v>0</v>
      </c>
      <c r="E240" s="120">
        <v>0</v>
      </c>
      <c r="F240" s="74">
        <f t="shared" si="3"/>
      </c>
      <c r="G240" s="66"/>
    </row>
    <row r="241" spans="1:7" ht="14.25">
      <c r="A241" s="111" t="s">
        <v>726</v>
      </c>
      <c r="B241" s="120"/>
      <c r="C241" s="120"/>
      <c r="D241" s="120">
        <v>0</v>
      </c>
      <c r="E241" s="120">
        <v>0</v>
      </c>
      <c r="F241" s="74">
        <f t="shared" si="3"/>
      </c>
      <c r="G241" s="66"/>
    </row>
    <row r="242" spans="1:7" ht="14.25">
      <c r="A242" s="111" t="s">
        <v>827</v>
      </c>
      <c r="B242" s="120"/>
      <c r="C242" s="120"/>
      <c r="D242" s="120">
        <v>0</v>
      </c>
      <c r="E242" s="120">
        <v>0</v>
      </c>
      <c r="F242" s="74">
        <f t="shared" si="3"/>
      </c>
      <c r="G242" s="66"/>
    </row>
    <row r="243" spans="1:7" ht="14.25">
      <c r="A243" s="116" t="s">
        <v>175</v>
      </c>
      <c r="B243" s="120">
        <f>SUM(B244:B248)</f>
        <v>0</v>
      </c>
      <c r="C243" s="120">
        <f>SUM(C244:C248)</f>
        <v>0</v>
      </c>
      <c r="D243" s="120">
        <f>SUM(D244:D248)</f>
        <v>0</v>
      </c>
      <c r="E243" s="120">
        <f>SUM(E244:E248)</f>
        <v>0</v>
      </c>
      <c r="F243" s="74">
        <f t="shared" si="3"/>
      </c>
      <c r="G243" s="66"/>
    </row>
    <row r="244" spans="1:7" ht="14.25">
      <c r="A244" s="111" t="s">
        <v>717</v>
      </c>
      <c r="B244" s="120"/>
      <c r="C244" s="120"/>
      <c r="D244" s="120">
        <v>0</v>
      </c>
      <c r="E244" s="120">
        <v>0</v>
      </c>
      <c r="F244" s="74">
        <f t="shared" si="3"/>
      </c>
      <c r="G244" s="66"/>
    </row>
    <row r="245" spans="1:7" ht="14.25">
      <c r="A245" s="111" t="s">
        <v>718</v>
      </c>
      <c r="B245" s="120"/>
      <c r="C245" s="120"/>
      <c r="D245" s="120">
        <v>0</v>
      </c>
      <c r="E245" s="120">
        <v>0</v>
      </c>
      <c r="F245" s="74">
        <f t="shared" si="3"/>
      </c>
      <c r="G245" s="66"/>
    </row>
    <row r="246" spans="1:7" ht="14.25">
      <c r="A246" s="111" t="s">
        <v>719</v>
      </c>
      <c r="B246" s="120"/>
      <c r="C246" s="120"/>
      <c r="D246" s="120">
        <v>0</v>
      </c>
      <c r="E246" s="120">
        <v>0</v>
      </c>
      <c r="F246" s="74">
        <f t="shared" si="3"/>
      </c>
      <c r="G246" s="66"/>
    </row>
    <row r="247" spans="1:7" ht="14.25">
      <c r="A247" s="111" t="s">
        <v>726</v>
      </c>
      <c r="B247" s="120"/>
      <c r="C247" s="120"/>
      <c r="D247" s="120">
        <v>0</v>
      </c>
      <c r="E247" s="120">
        <v>0</v>
      </c>
      <c r="F247" s="74">
        <f t="shared" si="3"/>
      </c>
      <c r="G247" s="66"/>
    </row>
    <row r="248" spans="1:7" ht="14.25">
      <c r="A248" s="111" t="s">
        <v>828</v>
      </c>
      <c r="B248" s="120"/>
      <c r="C248" s="120"/>
      <c r="D248" s="120">
        <v>0</v>
      </c>
      <c r="E248" s="120">
        <v>0</v>
      </c>
      <c r="F248" s="74">
        <f t="shared" si="3"/>
      </c>
      <c r="G248" s="66"/>
    </row>
    <row r="249" spans="1:7" ht="14.25">
      <c r="A249" s="116" t="s">
        <v>829</v>
      </c>
      <c r="B249" s="120">
        <f>SUM(B250:B254)</f>
        <v>840</v>
      </c>
      <c r="C249" s="120">
        <f>SUM(C250:C254)</f>
        <v>893</v>
      </c>
      <c r="D249" s="120">
        <f>SUM(D250:D254)</f>
        <v>1152</v>
      </c>
      <c r="E249" s="120">
        <f>SUM(E250:E254)</f>
        <v>1152</v>
      </c>
      <c r="F249" s="74">
        <f t="shared" si="3"/>
        <v>100</v>
      </c>
      <c r="G249" s="66">
        <f>(E249-B249)/B249*100</f>
        <v>37.142857142857146</v>
      </c>
    </row>
    <row r="250" spans="1:7" ht="14.25">
      <c r="A250" s="111" t="s">
        <v>717</v>
      </c>
      <c r="B250" s="121">
        <v>456</v>
      </c>
      <c r="C250" s="120">
        <v>450</v>
      </c>
      <c r="D250" s="120">
        <v>586</v>
      </c>
      <c r="E250" s="120">
        <v>586</v>
      </c>
      <c r="F250" s="74">
        <f t="shared" si="3"/>
        <v>100</v>
      </c>
      <c r="G250" s="66">
        <f>(E250-B250)/B250*100</f>
        <v>28.50877192982456</v>
      </c>
    </row>
    <row r="251" spans="1:7" ht="14.25">
      <c r="A251" s="111" t="s">
        <v>718</v>
      </c>
      <c r="B251" s="121">
        <v>384</v>
      </c>
      <c r="C251" s="120">
        <v>441</v>
      </c>
      <c r="D251" s="120">
        <v>553</v>
      </c>
      <c r="E251" s="120">
        <v>553</v>
      </c>
      <c r="F251" s="74">
        <f t="shared" si="3"/>
        <v>100</v>
      </c>
      <c r="G251" s="66">
        <f>(E251-B251)/B251*100</f>
        <v>44.01041666666667</v>
      </c>
    </row>
    <row r="252" spans="1:7" ht="14.25">
      <c r="A252" s="111" t="s">
        <v>719</v>
      </c>
      <c r="B252" s="120"/>
      <c r="C252" s="120">
        <v>0</v>
      </c>
      <c r="D252" s="120">
        <v>0</v>
      </c>
      <c r="E252" s="120">
        <v>0</v>
      </c>
      <c r="F252" s="74">
        <f t="shared" si="3"/>
      </c>
      <c r="G252" s="66"/>
    </row>
    <row r="253" spans="1:7" ht="14.25">
      <c r="A253" s="111" t="s">
        <v>726</v>
      </c>
      <c r="B253" s="120"/>
      <c r="C253" s="120">
        <v>0</v>
      </c>
      <c r="D253" s="120">
        <v>11</v>
      </c>
      <c r="E253" s="120">
        <v>11</v>
      </c>
      <c r="F253" s="74">
        <f t="shared" si="3"/>
        <v>100</v>
      </c>
      <c r="G253" s="66"/>
    </row>
    <row r="254" spans="1:7" ht="14.25">
      <c r="A254" s="111" t="s">
        <v>830</v>
      </c>
      <c r="B254" s="120"/>
      <c r="C254" s="120">
        <v>2</v>
      </c>
      <c r="D254" s="120">
        <v>2</v>
      </c>
      <c r="E254" s="120">
        <v>2</v>
      </c>
      <c r="F254" s="74">
        <f t="shared" si="3"/>
        <v>100</v>
      </c>
      <c r="G254" s="66"/>
    </row>
    <row r="255" spans="1:7" ht="14.25">
      <c r="A255" s="116" t="s">
        <v>831</v>
      </c>
      <c r="B255" s="120">
        <f>SUM(B256:B257)</f>
        <v>5965</v>
      </c>
      <c r="C255" s="120">
        <f>SUM(C256:C257)</f>
        <v>14</v>
      </c>
      <c r="D255" s="120">
        <f>SUM(D256:D257)</f>
        <v>6298</v>
      </c>
      <c r="E255" s="120">
        <f>SUM(E256:E257)</f>
        <v>6298</v>
      </c>
      <c r="F255" s="74">
        <f t="shared" si="3"/>
        <v>100</v>
      </c>
      <c r="G255" s="66">
        <f>(E255-B255)/B255*100</f>
        <v>5.5825649622799665</v>
      </c>
    </row>
    <row r="256" spans="1:7" ht="14.25">
      <c r="A256" s="111" t="s">
        <v>832</v>
      </c>
      <c r="B256" s="120"/>
      <c r="C256" s="120"/>
      <c r="D256" s="120">
        <v>0</v>
      </c>
      <c r="E256" s="120">
        <v>0</v>
      </c>
      <c r="F256" s="74">
        <f t="shared" si="3"/>
      </c>
      <c r="G256" s="66"/>
    </row>
    <row r="257" spans="1:7" ht="14.25">
      <c r="A257" s="111" t="s">
        <v>833</v>
      </c>
      <c r="B257" s="121">
        <v>5965</v>
      </c>
      <c r="C257" s="120">
        <v>14</v>
      </c>
      <c r="D257" s="120">
        <v>6298</v>
      </c>
      <c r="E257" s="120">
        <v>6298</v>
      </c>
      <c r="F257" s="74">
        <f t="shared" si="3"/>
        <v>100</v>
      </c>
      <c r="G257" s="66">
        <f>(E257-B257)/B257*100</f>
        <v>5.5825649622799665</v>
      </c>
    </row>
    <row r="258" spans="1:7" ht="14.25">
      <c r="A258" s="116" t="s">
        <v>176</v>
      </c>
      <c r="B258" s="120">
        <f>SUM(B259,B266,B269,B276,B282,B286,B288,B293)</f>
        <v>0</v>
      </c>
      <c r="C258" s="120">
        <f>SUM(C259,C266,C269,C276,C282,C286,C288,C293)</f>
        <v>0</v>
      </c>
      <c r="D258" s="120">
        <f>SUM(D259,D266,D269,D276,D282,D286,D288,D293)</f>
        <v>0</v>
      </c>
      <c r="E258" s="120">
        <f>SUM(E259,E266,E269,E276,E282,E286,E288,E293)</f>
        <v>0</v>
      </c>
      <c r="F258" s="74">
        <f t="shared" si="3"/>
      </c>
      <c r="G258" s="66"/>
    </row>
    <row r="259" spans="1:7" ht="14.25">
      <c r="A259" s="116" t="s">
        <v>177</v>
      </c>
      <c r="B259" s="120">
        <f>SUM(B260:B265)</f>
        <v>0</v>
      </c>
      <c r="C259" s="120">
        <f>SUM(C260:C265)</f>
        <v>0</v>
      </c>
      <c r="D259" s="120">
        <f>SUM(D260:D265)</f>
        <v>0</v>
      </c>
      <c r="E259" s="120">
        <f>SUM(E260:E265)</f>
        <v>0</v>
      </c>
      <c r="F259" s="74">
        <f t="shared" si="3"/>
      </c>
      <c r="G259" s="66"/>
    </row>
    <row r="260" spans="1:7" ht="14.25">
      <c r="A260" s="111" t="s">
        <v>717</v>
      </c>
      <c r="B260" s="120"/>
      <c r="C260" s="120"/>
      <c r="D260" s="120"/>
      <c r="E260" s="120">
        <v>0</v>
      </c>
      <c r="F260" s="74">
        <f aca="true" t="shared" si="4" ref="F260:F323">IF(D260&lt;&gt;0,(E260/D260)*100,"")</f>
      </c>
      <c r="G260" s="66"/>
    </row>
    <row r="261" spans="1:7" ht="14.25">
      <c r="A261" s="111" t="s">
        <v>718</v>
      </c>
      <c r="B261" s="120"/>
      <c r="C261" s="120"/>
      <c r="D261" s="120"/>
      <c r="E261" s="120">
        <v>0</v>
      </c>
      <c r="F261" s="74">
        <f t="shared" si="4"/>
      </c>
      <c r="G261" s="66"/>
    </row>
    <row r="262" spans="1:7" ht="14.25">
      <c r="A262" s="111" t="s">
        <v>719</v>
      </c>
      <c r="B262" s="120"/>
      <c r="C262" s="120"/>
      <c r="D262" s="120"/>
      <c r="E262" s="120">
        <v>0</v>
      </c>
      <c r="F262" s="74">
        <f t="shared" si="4"/>
      </c>
      <c r="G262" s="66"/>
    </row>
    <row r="263" spans="1:7" ht="14.25">
      <c r="A263" s="111" t="s">
        <v>823</v>
      </c>
      <c r="B263" s="120"/>
      <c r="C263" s="120"/>
      <c r="D263" s="120"/>
      <c r="E263" s="120">
        <v>0</v>
      </c>
      <c r="F263" s="74">
        <f t="shared" si="4"/>
      </c>
      <c r="G263" s="66"/>
    </row>
    <row r="264" spans="1:7" ht="14.25">
      <c r="A264" s="111" t="s">
        <v>726</v>
      </c>
      <c r="B264" s="120"/>
      <c r="C264" s="120"/>
      <c r="D264" s="120"/>
      <c r="E264" s="120">
        <v>0</v>
      </c>
      <c r="F264" s="74">
        <f t="shared" si="4"/>
      </c>
      <c r="G264" s="66"/>
    </row>
    <row r="265" spans="1:7" ht="14.25">
      <c r="A265" s="111" t="s">
        <v>834</v>
      </c>
      <c r="B265" s="120"/>
      <c r="C265" s="120"/>
      <c r="D265" s="120"/>
      <c r="E265" s="120">
        <v>0</v>
      </c>
      <c r="F265" s="74">
        <f t="shared" si="4"/>
      </c>
      <c r="G265" s="66"/>
    </row>
    <row r="266" spans="1:7" ht="14.25">
      <c r="A266" s="116" t="s">
        <v>178</v>
      </c>
      <c r="B266" s="120">
        <f>SUM(B267:B268)</f>
        <v>0</v>
      </c>
      <c r="C266" s="120">
        <f>SUM(C267:C268)</f>
        <v>0</v>
      </c>
      <c r="D266" s="120">
        <f>SUM(D267:D268)</f>
        <v>0</v>
      </c>
      <c r="E266" s="120">
        <f>SUM(E267:E268)</f>
        <v>0</v>
      </c>
      <c r="F266" s="74">
        <f t="shared" si="4"/>
      </c>
      <c r="G266" s="66"/>
    </row>
    <row r="267" spans="1:7" ht="14.25">
      <c r="A267" s="111" t="s">
        <v>835</v>
      </c>
      <c r="B267" s="120"/>
      <c r="C267" s="120"/>
      <c r="D267" s="120"/>
      <c r="E267" s="120">
        <v>0</v>
      </c>
      <c r="F267" s="74">
        <f t="shared" si="4"/>
      </c>
      <c r="G267" s="66"/>
    </row>
    <row r="268" spans="1:7" ht="14.25">
      <c r="A268" s="111" t="s">
        <v>836</v>
      </c>
      <c r="B268" s="120"/>
      <c r="C268" s="120"/>
      <c r="D268" s="120"/>
      <c r="E268" s="120">
        <v>0</v>
      </c>
      <c r="F268" s="74">
        <f t="shared" si="4"/>
      </c>
      <c r="G268" s="66"/>
    </row>
    <row r="269" spans="1:7" ht="14.25">
      <c r="A269" s="116" t="s">
        <v>179</v>
      </c>
      <c r="B269" s="120">
        <f>SUM(B270:B275)</f>
        <v>0</v>
      </c>
      <c r="C269" s="120">
        <f>SUM(C270:C275)</f>
        <v>0</v>
      </c>
      <c r="D269" s="120">
        <f>SUM(D270:D275)</f>
        <v>0</v>
      </c>
      <c r="E269" s="120">
        <f>SUM(E270:E275)</f>
        <v>0</v>
      </c>
      <c r="F269" s="74">
        <f t="shared" si="4"/>
      </c>
      <c r="G269" s="66"/>
    </row>
    <row r="270" spans="1:7" ht="14.25">
      <c r="A270" s="111" t="s">
        <v>837</v>
      </c>
      <c r="B270" s="120"/>
      <c r="C270" s="120"/>
      <c r="D270" s="120"/>
      <c r="E270" s="120">
        <v>0</v>
      </c>
      <c r="F270" s="74">
        <f t="shared" si="4"/>
      </c>
      <c r="G270" s="66"/>
    </row>
    <row r="271" spans="1:7" ht="14.25">
      <c r="A271" s="111" t="s">
        <v>838</v>
      </c>
      <c r="B271" s="120"/>
      <c r="C271" s="120"/>
      <c r="D271" s="120"/>
      <c r="E271" s="120">
        <v>0</v>
      </c>
      <c r="F271" s="74">
        <f t="shared" si="4"/>
      </c>
      <c r="G271" s="66"/>
    </row>
    <row r="272" spans="1:7" ht="14.25">
      <c r="A272" s="111" t="s">
        <v>839</v>
      </c>
      <c r="B272" s="120"/>
      <c r="C272" s="120"/>
      <c r="D272" s="120"/>
      <c r="E272" s="120">
        <v>0</v>
      </c>
      <c r="F272" s="74">
        <f t="shared" si="4"/>
      </c>
      <c r="G272" s="66"/>
    </row>
    <row r="273" spans="1:7" ht="14.25">
      <c r="A273" s="111" t="s">
        <v>840</v>
      </c>
      <c r="B273" s="120"/>
      <c r="C273" s="120"/>
      <c r="D273" s="120"/>
      <c r="E273" s="120">
        <v>0</v>
      </c>
      <c r="F273" s="74">
        <f t="shared" si="4"/>
      </c>
      <c r="G273" s="66"/>
    </row>
    <row r="274" spans="1:7" ht="14.25">
      <c r="A274" s="111" t="s">
        <v>841</v>
      </c>
      <c r="B274" s="120"/>
      <c r="C274" s="120"/>
      <c r="D274" s="120"/>
      <c r="E274" s="120">
        <v>0</v>
      </c>
      <c r="F274" s="74">
        <f t="shared" si="4"/>
      </c>
      <c r="G274" s="66"/>
    </row>
    <row r="275" spans="1:7" ht="14.25">
      <c r="A275" s="111" t="s">
        <v>842</v>
      </c>
      <c r="B275" s="120"/>
      <c r="C275" s="120"/>
      <c r="D275" s="120"/>
      <c r="E275" s="120">
        <v>0</v>
      </c>
      <c r="F275" s="74">
        <f t="shared" si="4"/>
      </c>
      <c r="G275" s="66"/>
    </row>
    <row r="276" spans="1:7" ht="14.25">
      <c r="A276" s="116" t="s">
        <v>180</v>
      </c>
      <c r="B276" s="120">
        <f>SUM(B277:B281)</f>
        <v>0</v>
      </c>
      <c r="C276" s="120">
        <f>SUM(C277:C281)</f>
        <v>0</v>
      </c>
      <c r="D276" s="120">
        <f>SUM(D277:D281)</f>
        <v>0</v>
      </c>
      <c r="E276" s="120">
        <f>SUM(E277:E281)</f>
        <v>0</v>
      </c>
      <c r="F276" s="74">
        <f t="shared" si="4"/>
      </c>
      <c r="G276" s="66"/>
    </row>
    <row r="277" spans="1:7" ht="14.25">
      <c r="A277" s="111" t="s">
        <v>843</v>
      </c>
      <c r="B277" s="120"/>
      <c r="C277" s="120"/>
      <c r="D277" s="120"/>
      <c r="E277" s="120">
        <v>0</v>
      </c>
      <c r="F277" s="74">
        <f t="shared" si="4"/>
      </c>
      <c r="G277" s="66"/>
    </row>
    <row r="278" spans="1:7" ht="14.25">
      <c r="A278" s="111" t="s">
        <v>844</v>
      </c>
      <c r="B278" s="120"/>
      <c r="C278" s="120"/>
      <c r="D278" s="120"/>
      <c r="E278" s="120">
        <v>0</v>
      </c>
      <c r="F278" s="74">
        <f t="shared" si="4"/>
      </c>
      <c r="G278" s="66"/>
    </row>
    <row r="279" spans="1:7" ht="14.25">
      <c r="A279" s="111" t="s">
        <v>845</v>
      </c>
      <c r="B279" s="120"/>
      <c r="C279" s="120"/>
      <c r="D279" s="120"/>
      <c r="E279" s="120">
        <v>0</v>
      </c>
      <c r="F279" s="74">
        <f t="shared" si="4"/>
      </c>
      <c r="G279" s="66"/>
    </row>
    <row r="280" spans="1:7" ht="14.25">
      <c r="A280" s="111" t="s">
        <v>846</v>
      </c>
      <c r="B280" s="120"/>
      <c r="C280" s="120"/>
      <c r="D280" s="120"/>
      <c r="E280" s="120">
        <v>0</v>
      </c>
      <c r="F280" s="74">
        <f t="shared" si="4"/>
      </c>
      <c r="G280" s="66"/>
    </row>
    <row r="281" spans="1:7" ht="14.25">
      <c r="A281" s="111" t="s">
        <v>847</v>
      </c>
      <c r="B281" s="120"/>
      <c r="C281" s="120"/>
      <c r="D281" s="120"/>
      <c r="E281" s="120">
        <v>0</v>
      </c>
      <c r="F281" s="74">
        <f t="shared" si="4"/>
      </c>
      <c r="G281" s="66"/>
    </row>
    <row r="282" spans="1:7" ht="14.25">
      <c r="A282" s="116" t="s">
        <v>181</v>
      </c>
      <c r="B282" s="120">
        <f>SUM(B283:B285)</f>
        <v>0</v>
      </c>
      <c r="C282" s="120">
        <f>SUM(C283:C285)</f>
        <v>0</v>
      </c>
      <c r="D282" s="120">
        <f>SUM(D283:D285)</f>
        <v>0</v>
      </c>
      <c r="E282" s="120">
        <f>SUM(E283:E285)</f>
        <v>0</v>
      </c>
      <c r="F282" s="74">
        <f t="shared" si="4"/>
      </c>
      <c r="G282" s="66"/>
    </row>
    <row r="283" spans="1:7" ht="14.25">
      <c r="A283" s="111" t="s">
        <v>848</v>
      </c>
      <c r="B283" s="120"/>
      <c r="C283" s="120"/>
      <c r="D283" s="120"/>
      <c r="E283" s="120">
        <v>0</v>
      </c>
      <c r="F283" s="74">
        <f t="shared" si="4"/>
      </c>
      <c r="G283" s="66"/>
    </row>
    <row r="284" spans="1:7" ht="14.25">
      <c r="A284" s="111" t="s">
        <v>849</v>
      </c>
      <c r="B284" s="120"/>
      <c r="C284" s="120"/>
      <c r="D284" s="120"/>
      <c r="E284" s="120">
        <v>0</v>
      </c>
      <c r="F284" s="74">
        <f t="shared" si="4"/>
      </c>
      <c r="G284" s="66"/>
    </row>
    <row r="285" spans="1:7" ht="14.25">
      <c r="A285" s="111" t="s">
        <v>850</v>
      </c>
      <c r="B285" s="120"/>
      <c r="C285" s="120"/>
      <c r="D285" s="120"/>
      <c r="E285" s="120">
        <v>0</v>
      </c>
      <c r="F285" s="74">
        <f t="shared" si="4"/>
      </c>
      <c r="G285" s="66"/>
    </row>
    <row r="286" spans="1:7" ht="14.25">
      <c r="A286" s="116" t="s">
        <v>851</v>
      </c>
      <c r="B286" s="120">
        <f>B287</f>
        <v>0</v>
      </c>
      <c r="C286" s="120">
        <f>C287</f>
        <v>0</v>
      </c>
      <c r="D286" s="120">
        <f>D287</f>
        <v>0</v>
      </c>
      <c r="E286" s="120">
        <f>E287</f>
        <v>0</v>
      </c>
      <c r="F286" s="74">
        <f t="shared" si="4"/>
      </c>
      <c r="G286" s="66"/>
    </row>
    <row r="287" spans="1:7" ht="14.25">
      <c r="A287" s="111" t="s">
        <v>852</v>
      </c>
      <c r="B287" s="120"/>
      <c r="C287" s="120"/>
      <c r="D287" s="120"/>
      <c r="E287" s="120">
        <v>0</v>
      </c>
      <c r="F287" s="74">
        <f t="shared" si="4"/>
      </c>
      <c r="G287" s="66"/>
    </row>
    <row r="288" spans="1:7" ht="14.25">
      <c r="A288" s="116" t="s">
        <v>182</v>
      </c>
      <c r="B288" s="120">
        <f>SUM(B289:B292)</f>
        <v>0</v>
      </c>
      <c r="C288" s="120">
        <f>SUM(C289:C292)</f>
        <v>0</v>
      </c>
      <c r="D288" s="120">
        <f>SUM(D289:D292)</f>
        <v>0</v>
      </c>
      <c r="E288" s="120">
        <f>SUM(E289:E292)</f>
        <v>0</v>
      </c>
      <c r="F288" s="74">
        <f t="shared" si="4"/>
      </c>
      <c r="G288" s="66"/>
    </row>
    <row r="289" spans="1:7" ht="14.25">
      <c r="A289" s="111" t="s">
        <v>853</v>
      </c>
      <c r="B289" s="120"/>
      <c r="C289" s="120"/>
      <c r="D289" s="120"/>
      <c r="E289" s="120">
        <v>0</v>
      </c>
      <c r="F289" s="74">
        <f t="shared" si="4"/>
      </c>
      <c r="G289" s="66"/>
    </row>
    <row r="290" spans="1:7" ht="14.25">
      <c r="A290" s="111" t="s">
        <v>854</v>
      </c>
      <c r="B290" s="120"/>
      <c r="C290" s="120"/>
      <c r="D290" s="120"/>
      <c r="E290" s="120">
        <v>0</v>
      </c>
      <c r="F290" s="74">
        <f t="shared" si="4"/>
      </c>
      <c r="G290" s="66"/>
    </row>
    <row r="291" spans="1:7" ht="14.25">
      <c r="A291" s="111" t="s">
        <v>855</v>
      </c>
      <c r="B291" s="120"/>
      <c r="C291" s="120"/>
      <c r="D291" s="120"/>
      <c r="E291" s="120">
        <v>0</v>
      </c>
      <c r="F291" s="74">
        <f t="shared" si="4"/>
      </c>
      <c r="G291" s="66"/>
    </row>
    <row r="292" spans="1:7" ht="14.25">
      <c r="A292" s="111" t="s">
        <v>856</v>
      </c>
      <c r="B292" s="120"/>
      <c r="C292" s="120"/>
      <c r="D292" s="120"/>
      <c r="E292" s="120">
        <v>0</v>
      </c>
      <c r="F292" s="74">
        <f t="shared" si="4"/>
      </c>
      <c r="G292" s="66"/>
    </row>
    <row r="293" spans="1:7" ht="14.25">
      <c r="A293" s="116" t="s">
        <v>857</v>
      </c>
      <c r="B293" s="120">
        <f>B294</f>
        <v>0</v>
      </c>
      <c r="C293" s="120">
        <f>C294</f>
        <v>0</v>
      </c>
      <c r="D293" s="120">
        <f>D294</f>
        <v>0</v>
      </c>
      <c r="E293" s="120">
        <f>E294</f>
        <v>0</v>
      </c>
      <c r="F293" s="74">
        <f t="shared" si="4"/>
      </c>
      <c r="G293" s="66"/>
    </row>
    <row r="294" spans="1:7" ht="14.25">
      <c r="A294" s="111" t="s">
        <v>858</v>
      </c>
      <c r="B294" s="120"/>
      <c r="C294" s="120"/>
      <c r="D294" s="120"/>
      <c r="E294" s="120">
        <v>0</v>
      </c>
      <c r="F294" s="74">
        <f t="shared" si="4"/>
      </c>
      <c r="G294" s="66"/>
    </row>
    <row r="295" spans="1:7" ht="14.25">
      <c r="A295" s="116" t="s">
        <v>183</v>
      </c>
      <c r="B295" s="120">
        <f>SUM(B296,B298,B300,B302,B311)</f>
        <v>78</v>
      </c>
      <c r="C295" s="120">
        <f>SUM(C296,C298,C300,C302,C311)</f>
        <v>55</v>
      </c>
      <c r="D295" s="120">
        <f>SUM(D296,D298,D300,D302,D311)</f>
        <v>56</v>
      </c>
      <c r="E295" s="120">
        <f>SUM(E296,E298,E300,E302,E311)</f>
        <v>56</v>
      </c>
      <c r="F295" s="74">
        <f t="shared" si="4"/>
        <v>100</v>
      </c>
      <c r="G295" s="66">
        <f>(E295-B295)/B295*100</f>
        <v>-28.205128205128204</v>
      </c>
    </row>
    <row r="296" spans="1:7" ht="14.25">
      <c r="A296" s="116" t="s">
        <v>859</v>
      </c>
      <c r="B296" s="120">
        <f>B297</f>
        <v>0</v>
      </c>
      <c r="C296" s="120">
        <f>C297</f>
        <v>0</v>
      </c>
      <c r="D296" s="120">
        <f>D297</f>
        <v>0</v>
      </c>
      <c r="E296" s="120">
        <f>E297</f>
        <v>0</v>
      </c>
      <c r="F296" s="74">
        <f t="shared" si="4"/>
      </c>
      <c r="G296" s="66"/>
    </row>
    <row r="297" spans="1:7" ht="14.25">
      <c r="A297" s="111" t="s">
        <v>860</v>
      </c>
      <c r="B297" s="120"/>
      <c r="C297" s="120"/>
      <c r="D297" s="120"/>
      <c r="E297" s="120">
        <v>0</v>
      </c>
      <c r="F297" s="74">
        <f t="shared" si="4"/>
      </c>
      <c r="G297" s="66"/>
    </row>
    <row r="298" spans="1:7" ht="14.25">
      <c r="A298" s="116" t="s">
        <v>861</v>
      </c>
      <c r="B298" s="120">
        <f>B299</f>
        <v>0</v>
      </c>
      <c r="C298" s="120">
        <f>C299</f>
        <v>0</v>
      </c>
      <c r="D298" s="120">
        <f>D299</f>
        <v>0</v>
      </c>
      <c r="E298" s="120">
        <f>E299</f>
        <v>0</v>
      </c>
      <c r="F298" s="74">
        <f t="shared" si="4"/>
      </c>
      <c r="G298" s="66"/>
    </row>
    <row r="299" spans="1:7" ht="14.25">
      <c r="A299" s="111" t="s">
        <v>862</v>
      </c>
      <c r="B299" s="120"/>
      <c r="C299" s="120"/>
      <c r="D299" s="120"/>
      <c r="E299" s="120">
        <v>0</v>
      </c>
      <c r="F299" s="74">
        <f t="shared" si="4"/>
      </c>
      <c r="G299" s="66"/>
    </row>
    <row r="300" spans="1:7" ht="14.25">
      <c r="A300" s="116" t="s">
        <v>863</v>
      </c>
      <c r="B300" s="120">
        <f>B301</f>
        <v>0</v>
      </c>
      <c r="C300" s="120">
        <f>C301</f>
        <v>0</v>
      </c>
      <c r="D300" s="120">
        <f>D301</f>
        <v>0</v>
      </c>
      <c r="E300" s="120">
        <f>E301</f>
        <v>0</v>
      </c>
      <c r="F300" s="74">
        <f t="shared" si="4"/>
      </c>
      <c r="G300" s="66"/>
    </row>
    <row r="301" spans="1:7" ht="14.25">
      <c r="A301" s="111" t="s">
        <v>864</v>
      </c>
      <c r="B301" s="120"/>
      <c r="C301" s="120"/>
      <c r="D301" s="120"/>
      <c r="E301" s="120">
        <v>0</v>
      </c>
      <c r="F301" s="74">
        <f t="shared" si="4"/>
      </c>
      <c r="G301" s="66"/>
    </row>
    <row r="302" spans="1:7" ht="14.25">
      <c r="A302" s="116" t="s">
        <v>184</v>
      </c>
      <c r="B302" s="120">
        <f>SUM(B303:B310)</f>
        <v>73</v>
      </c>
      <c r="C302" s="120">
        <f>SUM(C303:C310)</f>
        <v>51</v>
      </c>
      <c r="D302" s="120">
        <f>SUM(D303:D310)</f>
        <v>52</v>
      </c>
      <c r="E302" s="120">
        <f>SUM(E303:E310)</f>
        <v>52</v>
      </c>
      <c r="F302" s="74">
        <f t="shared" si="4"/>
        <v>100</v>
      </c>
      <c r="G302" s="66">
        <f>(E302-B302)/B302*100</f>
        <v>-28.767123287671232</v>
      </c>
    </row>
    <row r="303" spans="1:7" ht="14.25">
      <c r="A303" s="111" t="s">
        <v>865</v>
      </c>
      <c r="B303" s="121">
        <v>55</v>
      </c>
      <c r="C303" s="120">
        <v>38</v>
      </c>
      <c r="D303" s="120">
        <v>38</v>
      </c>
      <c r="E303" s="120">
        <v>38</v>
      </c>
      <c r="F303" s="74">
        <f t="shared" si="4"/>
        <v>100</v>
      </c>
      <c r="G303" s="66">
        <f>(E303-B303)/B303*100</f>
        <v>-30.909090909090907</v>
      </c>
    </row>
    <row r="304" spans="1:7" ht="14.25">
      <c r="A304" s="111" t="s">
        <v>866</v>
      </c>
      <c r="B304" s="121"/>
      <c r="C304" s="120">
        <v>1</v>
      </c>
      <c r="D304" s="120">
        <v>1</v>
      </c>
      <c r="E304" s="120">
        <v>1</v>
      </c>
      <c r="F304" s="74">
        <f t="shared" si="4"/>
        <v>100</v>
      </c>
      <c r="G304" s="66"/>
    </row>
    <row r="305" spans="1:7" ht="14.25">
      <c r="A305" s="111" t="s">
        <v>867</v>
      </c>
      <c r="B305" s="121"/>
      <c r="C305" s="120"/>
      <c r="D305" s="120"/>
      <c r="E305" s="120">
        <v>0</v>
      </c>
      <c r="F305" s="74">
        <f t="shared" si="4"/>
      </c>
      <c r="G305" s="66"/>
    </row>
    <row r="306" spans="1:7" ht="14.25">
      <c r="A306" s="111" t="s">
        <v>868</v>
      </c>
      <c r="B306" s="121"/>
      <c r="C306" s="120"/>
      <c r="D306" s="120"/>
      <c r="E306" s="120">
        <v>0</v>
      </c>
      <c r="F306" s="74">
        <f t="shared" si="4"/>
      </c>
      <c r="G306" s="66"/>
    </row>
    <row r="307" spans="1:7" ht="14.25">
      <c r="A307" s="111" t="s">
        <v>869</v>
      </c>
      <c r="B307" s="121"/>
      <c r="C307" s="120"/>
      <c r="D307" s="120"/>
      <c r="E307" s="120">
        <v>0</v>
      </c>
      <c r="F307" s="74">
        <f t="shared" si="4"/>
      </c>
      <c r="G307" s="66"/>
    </row>
    <row r="308" spans="1:7" ht="14.25">
      <c r="A308" s="111" t="s">
        <v>870</v>
      </c>
      <c r="B308" s="121"/>
      <c r="C308" s="120"/>
      <c r="D308" s="120"/>
      <c r="E308" s="120">
        <v>0</v>
      </c>
      <c r="F308" s="74">
        <f t="shared" si="4"/>
      </c>
      <c r="G308" s="66"/>
    </row>
    <row r="309" spans="1:7" ht="14.25">
      <c r="A309" s="111" t="s">
        <v>871</v>
      </c>
      <c r="B309" s="121">
        <v>6</v>
      </c>
      <c r="C309" s="120"/>
      <c r="D309" s="120"/>
      <c r="E309" s="120">
        <v>0</v>
      </c>
      <c r="F309" s="74">
        <f t="shared" si="4"/>
      </c>
      <c r="G309" s="66">
        <f aca="true" t="shared" si="5" ref="G309:G315">(E309-B309)/B309*100</f>
        <v>-100</v>
      </c>
    </row>
    <row r="310" spans="1:7" ht="14.25">
      <c r="A310" s="111" t="s">
        <v>872</v>
      </c>
      <c r="B310" s="121">
        <v>12</v>
      </c>
      <c r="C310" s="120">
        <v>12</v>
      </c>
      <c r="D310" s="120">
        <v>13</v>
      </c>
      <c r="E310" s="120">
        <v>13</v>
      </c>
      <c r="F310" s="74">
        <f t="shared" si="4"/>
        <v>100</v>
      </c>
      <c r="G310" s="66">
        <f t="shared" si="5"/>
        <v>8.333333333333332</v>
      </c>
    </row>
    <row r="311" spans="1:7" ht="14.25">
      <c r="A311" s="116" t="s">
        <v>873</v>
      </c>
      <c r="B311" s="120">
        <f>B312</f>
        <v>5</v>
      </c>
      <c r="C311" s="120">
        <f>C312</f>
        <v>4</v>
      </c>
      <c r="D311" s="120">
        <f>D312</f>
        <v>4</v>
      </c>
      <c r="E311" s="120">
        <f>E312</f>
        <v>4</v>
      </c>
      <c r="F311" s="74">
        <f t="shared" si="4"/>
        <v>100</v>
      </c>
      <c r="G311" s="66">
        <f t="shared" si="5"/>
        <v>-20</v>
      </c>
    </row>
    <row r="312" spans="1:7" ht="14.25">
      <c r="A312" s="111" t="s">
        <v>874</v>
      </c>
      <c r="B312" s="120">
        <v>5</v>
      </c>
      <c r="C312" s="120">
        <v>4</v>
      </c>
      <c r="D312" s="120">
        <v>4</v>
      </c>
      <c r="E312" s="120">
        <v>4</v>
      </c>
      <c r="F312" s="74">
        <f t="shared" si="4"/>
        <v>100</v>
      </c>
      <c r="G312" s="66">
        <f t="shared" si="5"/>
        <v>-20</v>
      </c>
    </row>
    <row r="313" spans="1:7" ht="14.25">
      <c r="A313" s="116" t="s">
        <v>185</v>
      </c>
      <c r="B313" s="120">
        <f>SUM(B314,B324,B346,B353,B365,B374,B388,B397,B406,B414,B422,B431)</f>
        <v>13521</v>
      </c>
      <c r="C313" s="120">
        <f>SUM(C314,C324,C346,C353,C365,C374,C388,C397,C406,C414,C422,C431)</f>
        <v>6626</v>
      </c>
      <c r="D313" s="120">
        <f>SUM(D314,D324,D346,D353,D365,D374,D388,D397,D406,D414,D422,D431)</f>
        <v>13100</v>
      </c>
      <c r="E313" s="120">
        <f>SUM(E314,E324,E346,E353,E365,E374,E388,E397,E406,E414,E422,E431)</f>
        <v>13080</v>
      </c>
      <c r="F313" s="74">
        <f t="shared" si="4"/>
        <v>99.84732824427482</v>
      </c>
      <c r="G313" s="66">
        <f t="shared" si="5"/>
        <v>-3.261593077435101</v>
      </c>
    </row>
    <row r="314" spans="1:7" ht="14.25">
      <c r="A314" s="116" t="s">
        <v>186</v>
      </c>
      <c r="B314" s="120">
        <f>SUM(B315:B323)</f>
        <v>493</v>
      </c>
      <c r="C314" s="120">
        <f>SUM(C315:C323)</f>
        <v>259</v>
      </c>
      <c r="D314" s="120">
        <f>SUM(D315:D323)</f>
        <v>792</v>
      </c>
      <c r="E314" s="120">
        <f>SUM(E315:E323)</f>
        <v>792</v>
      </c>
      <c r="F314" s="74">
        <f t="shared" si="4"/>
        <v>100</v>
      </c>
      <c r="G314" s="66">
        <f t="shared" si="5"/>
        <v>60.649087221095336</v>
      </c>
    </row>
    <row r="315" spans="1:7" ht="14.25">
      <c r="A315" s="111" t="s">
        <v>875</v>
      </c>
      <c r="B315" s="121">
        <v>14</v>
      </c>
      <c r="C315" s="120">
        <v>9</v>
      </c>
      <c r="D315" s="120">
        <v>19</v>
      </c>
      <c r="E315" s="120">
        <v>19</v>
      </c>
      <c r="F315" s="74">
        <f t="shared" si="4"/>
        <v>100</v>
      </c>
      <c r="G315" s="66">
        <f t="shared" si="5"/>
        <v>35.714285714285715</v>
      </c>
    </row>
    <row r="316" spans="1:7" ht="14.25">
      <c r="A316" s="111" t="s">
        <v>876</v>
      </c>
      <c r="B316" s="121"/>
      <c r="C316" s="120">
        <v>0</v>
      </c>
      <c r="D316" s="120"/>
      <c r="E316" s="120">
        <v>0</v>
      </c>
      <c r="F316" s="74">
        <f t="shared" si="4"/>
      </c>
      <c r="G316" s="66"/>
    </row>
    <row r="317" spans="1:7" ht="14.25">
      <c r="A317" s="111" t="s">
        <v>877</v>
      </c>
      <c r="B317" s="121">
        <v>479</v>
      </c>
      <c r="C317" s="120">
        <v>250</v>
      </c>
      <c r="D317" s="120">
        <v>773</v>
      </c>
      <c r="E317" s="120">
        <v>773</v>
      </c>
      <c r="F317" s="74">
        <f t="shared" si="4"/>
        <v>100</v>
      </c>
      <c r="G317" s="66">
        <f>(E317-B317)/B317*100</f>
        <v>61.37787056367432</v>
      </c>
    </row>
    <row r="318" spans="1:7" ht="14.25">
      <c r="A318" s="111" t="s">
        <v>878</v>
      </c>
      <c r="B318" s="120"/>
      <c r="C318" s="120"/>
      <c r="D318" s="120"/>
      <c r="E318" s="120">
        <v>0</v>
      </c>
      <c r="F318" s="74">
        <f t="shared" si="4"/>
      </c>
      <c r="G318" s="66"/>
    </row>
    <row r="319" spans="1:7" ht="14.25">
      <c r="A319" s="111" t="s">
        <v>879</v>
      </c>
      <c r="B319" s="120"/>
      <c r="C319" s="120"/>
      <c r="D319" s="120"/>
      <c r="E319" s="120">
        <v>0</v>
      </c>
      <c r="F319" s="74">
        <f t="shared" si="4"/>
      </c>
      <c r="G319" s="66"/>
    </row>
    <row r="320" spans="1:7" ht="14.25">
      <c r="A320" s="111" t="s">
        <v>880</v>
      </c>
      <c r="B320" s="120"/>
      <c r="C320" s="120"/>
      <c r="D320" s="120"/>
      <c r="E320" s="120">
        <v>0</v>
      </c>
      <c r="F320" s="74">
        <f t="shared" si="4"/>
      </c>
      <c r="G320" s="66"/>
    </row>
    <row r="321" spans="1:7" ht="14.25">
      <c r="A321" s="111" t="s">
        <v>881</v>
      </c>
      <c r="B321" s="120"/>
      <c r="C321" s="120"/>
      <c r="D321" s="120"/>
      <c r="E321" s="120">
        <v>0</v>
      </c>
      <c r="F321" s="74">
        <f t="shared" si="4"/>
      </c>
      <c r="G321" s="66"/>
    </row>
    <row r="322" spans="1:7" ht="14.25">
      <c r="A322" s="111" t="s">
        <v>882</v>
      </c>
      <c r="B322" s="120"/>
      <c r="C322" s="120"/>
      <c r="D322" s="120"/>
      <c r="E322" s="120">
        <v>0</v>
      </c>
      <c r="F322" s="74">
        <f t="shared" si="4"/>
      </c>
      <c r="G322" s="66"/>
    </row>
    <row r="323" spans="1:7" ht="14.25">
      <c r="A323" s="111" t="s">
        <v>883</v>
      </c>
      <c r="B323" s="120"/>
      <c r="C323" s="120"/>
      <c r="D323" s="120"/>
      <c r="E323" s="120">
        <v>0</v>
      </c>
      <c r="F323" s="74">
        <f t="shared" si="4"/>
      </c>
      <c r="G323" s="66"/>
    </row>
    <row r="324" spans="1:7" ht="14.25">
      <c r="A324" s="116" t="s">
        <v>187</v>
      </c>
      <c r="B324" s="120">
        <f>SUM(B325:B345)</f>
        <v>8353</v>
      </c>
      <c r="C324" s="120">
        <f>SUM(C325:C345)</f>
        <v>4512</v>
      </c>
      <c r="D324" s="120">
        <f>SUM(D325:D345)</f>
        <v>7898</v>
      </c>
      <c r="E324" s="120">
        <f>SUM(E325:E345)</f>
        <v>7878</v>
      </c>
      <c r="F324" s="74">
        <f aca="true" t="shared" si="6" ref="F324:F387">IF(D324&lt;&gt;0,(E324/D324)*100,"")</f>
        <v>99.74677133451507</v>
      </c>
      <c r="G324" s="66">
        <f>(E324-B324)/B324*100</f>
        <v>-5.686579671974141</v>
      </c>
    </row>
    <row r="325" spans="1:7" ht="14.25">
      <c r="A325" s="111" t="s">
        <v>717</v>
      </c>
      <c r="B325" s="121">
        <v>5446</v>
      </c>
      <c r="C325" s="120">
        <v>3432</v>
      </c>
      <c r="D325" s="120">
        <v>4947</v>
      </c>
      <c r="E325" s="120">
        <v>4947</v>
      </c>
      <c r="F325" s="74">
        <f t="shared" si="6"/>
        <v>100</v>
      </c>
      <c r="G325" s="66">
        <f>(E325-B325)/B325*100</f>
        <v>-9.162688211531398</v>
      </c>
    </row>
    <row r="326" spans="1:7" ht="14.25">
      <c r="A326" s="111" t="s">
        <v>718</v>
      </c>
      <c r="B326" s="121">
        <v>742</v>
      </c>
      <c r="C326" s="120">
        <v>14</v>
      </c>
      <c r="D326" s="120">
        <v>683</v>
      </c>
      <c r="E326" s="120">
        <v>683</v>
      </c>
      <c r="F326" s="74">
        <f t="shared" si="6"/>
        <v>100</v>
      </c>
      <c r="G326" s="66">
        <f>(E326-B326)/B326*100</f>
        <v>-7.951482479784366</v>
      </c>
    </row>
    <row r="327" spans="1:7" ht="14.25">
      <c r="A327" s="111" t="s">
        <v>719</v>
      </c>
      <c r="B327" s="121"/>
      <c r="C327" s="120">
        <v>0</v>
      </c>
      <c r="D327" s="120"/>
      <c r="E327" s="120">
        <v>0</v>
      </c>
      <c r="F327" s="74">
        <f t="shared" si="6"/>
      </c>
      <c r="G327" s="66"/>
    </row>
    <row r="328" spans="1:7" ht="14.25">
      <c r="A328" s="111" t="s">
        <v>884</v>
      </c>
      <c r="B328" s="121">
        <v>340</v>
      </c>
      <c r="C328" s="120">
        <v>794</v>
      </c>
      <c r="D328" s="120">
        <v>863</v>
      </c>
      <c r="E328" s="120">
        <v>863</v>
      </c>
      <c r="F328" s="74">
        <f t="shared" si="6"/>
        <v>100</v>
      </c>
      <c r="G328" s="66">
        <f>(E328-B328)/B328*100</f>
        <v>153.82352941176472</v>
      </c>
    </row>
    <row r="329" spans="1:7" ht="14.25">
      <c r="A329" s="111" t="s">
        <v>885</v>
      </c>
      <c r="B329" s="121"/>
      <c r="C329" s="120">
        <v>0</v>
      </c>
      <c r="D329" s="120"/>
      <c r="E329" s="120">
        <v>0</v>
      </c>
      <c r="F329" s="74">
        <f t="shared" si="6"/>
      </c>
      <c r="G329" s="66"/>
    </row>
    <row r="330" spans="1:7" ht="14.25">
      <c r="A330" s="111" t="s">
        <v>886</v>
      </c>
      <c r="B330" s="121"/>
      <c r="C330" s="120">
        <v>0</v>
      </c>
      <c r="D330" s="120">
        <v>20</v>
      </c>
      <c r="E330" s="120">
        <v>0</v>
      </c>
      <c r="F330" s="74">
        <f t="shared" si="6"/>
        <v>0</v>
      </c>
      <c r="G330" s="66"/>
    </row>
    <row r="331" spans="1:7" ht="14.25">
      <c r="A331" s="111" t="s">
        <v>887</v>
      </c>
      <c r="B331" s="121"/>
      <c r="C331" s="120">
        <v>0</v>
      </c>
      <c r="D331" s="120"/>
      <c r="E331" s="120">
        <v>0</v>
      </c>
      <c r="F331" s="74">
        <f t="shared" si="6"/>
      </c>
      <c r="G331" s="66"/>
    </row>
    <row r="332" spans="1:7" ht="14.25">
      <c r="A332" s="111" t="s">
        <v>888</v>
      </c>
      <c r="B332" s="121"/>
      <c r="C332" s="120">
        <v>0</v>
      </c>
      <c r="D332" s="120"/>
      <c r="E332" s="120">
        <v>0</v>
      </c>
      <c r="F332" s="74">
        <f t="shared" si="6"/>
      </c>
      <c r="G332" s="66"/>
    </row>
    <row r="333" spans="1:7" ht="14.25">
      <c r="A333" s="111" t="s">
        <v>889</v>
      </c>
      <c r="B333" s="121"/>
      <c r="C333" s="120">
        <v>0</v>
      </c>
      <c r="D333" s="120"/>
      <c r="E333" s="120">
        <v>0</v>
      </c>
      <c r="F333" s="74">
        <f t="shared" si="6"/>
      </c>
      <c r="G333" s="66"/>
    </row>
    <row r="334" spans="1:7" ht="14.25">
      <c r="A334" s="111" t="s">
        <v>890</v>
      </c>
      <c r="B334" s="121"/>
      <c r="C334" s="120">
        <v>0</v>
      </c>
      <c r="D334" s="120"/>
      <c r="E334" s="120">
        <v>0</v>
      </c>
      <c r="F334" s="74">
        <f t="shared" si="6"/>
      </c>
      <c r="G334" s="66"/>
    </row>
    <row r="335" spans="1:7" ht="14.25">
      <c r="A335" s="111" t="s">
        <v>891</v>
      </c>
      <c r="B335" s="121">
        <v>63</v>
      </c>
      <c r="C335" s="120">
        <v>42</v>
      </c>
      <c r="D335" s="120">
        <v>199</v>
      </c>
      <c r="E335" s="120">
        <v>199</v>
      </c>
      <c r="F335" s="74">
        <f t="shared" si="6"/>
        <v>100</v>
      </c>
      <c r="G335" s="66">
        <f>(E335-B335)/B335*100</f>
        <v>215.87301587301587</v>
      </c>
    </row>
    <row r="336" spans="1:7" ht="14.25">
      <c r="A336" s="111" t="s">
        <v>892</v>
      </c>
      <c r="B336" s="121">
        <v>348</v>
      </c>
      <c r="C336" s="120">
        <v>150</v>
      </c>
      <c r="D336" s="120">
        <v>642</v>
      </c>
      <c r="E336" s="120">
        <v>642</v>
      </c>
      <c r="F336" s="74">
        <f t="shared" si="6"/>
        <v>100</v>
      </c>
      <c r="G336" s="66">
        <f>(E336-B336)/B336*100</f>
        <v>84.48275862068965</v>
      </c>
    </row>
    <row r="337" spans="1:7" ht="14.25">
      <c r="A337" s="111" t="s">
        <v>893</v>
      </c>
      <c r="B337" s="121"/>
      <c r="C337" s="120">
        <v>0</v>
      </c>
      <c r="D337" s="120"/>
      <c r="E337" s="120">
        <v>0</v>
      </c>
      <c r="F337" s="74">
        <f t="shared" si="6"/>
      </c>
      <c r="G337" s="66"/>
    </row>
    <row r="338" spans="1:7" ht="14.25">
      <c r="A338" s="111" t="s">
        <v>894</v>
      </c>
      <c r="B338" s="121"/>
      <c r="C338" s="120">
        <v>0</v>
      </c>
      <c r="D338" s="120"/>
      <c r="E338" s="120">
        <v>0</v>
      </c>
      <c r="F338" s="74">
        <f t="shared" si="6"/>
      </c>
      <c r="G338" s="66"/>
    </row>
    <row r="339" spans="1:7" ht="14.25">
      <c r="A339" s="111" t="s">
        <v>895</v>
      </c>
      <c r="B339" s="121">
        <v>62</v>
      </c>
      <c r="C339" s="120">
        <v>0</v>
      </c>
      <c r="D339" s="120">
        <f>19+38+10</f>
        <v>67</v>
      </c>
      <c r="E339" s="120">
        <v>67</v>
      </c>
      <c r="F339" s="74">
        <f t="shared" si="6"/>
        <v>100</v>
      </c>
      <c r="G339" s="66">
        <f>(E339-B339)/B339*100</f>
        <v>8.064516129032258</v>
      </c>
    </row>
    <row r="340" spans="1:7" ht="14.25">
      <c r="A340" s="111" t="s">
        <v>896</v>
      </c>
      <c r="B340" s="121">
        <v>49</v>
      </c>
      <c r="C340" s="120">
        <v>0</v>
      </c>
      <c r="D340" s="120">
        <v>5</v>
      </c>
      <c r="E340" s="120">
        <v>5</v>
      </c>
      <c r="F340" s="74">
        <f t="shared" si="6"/>
        <v>100</v>
      </c>
      <c r="G340" s="66">
        <f>(E340-B340)/B340*100</f>
        <v>-89.79591836734694</v>
      </c>
    </row>
    <row r="341" spans="1:7" ht="14.25">
      <c r="A341" s="111" t="s">
        <v>897</v>
      </c>
      <c r="B341" s="121">
        <v>1269</v>
      </c>
      <c r="C341" s="120">
        <v>70</v>
      </c>
      <c r="D341" s="120">
        <v>457</v>
      </c>
      <c r="E341" s="120">
        <v>457</v>
      </c>
      <c r="F341" s="74">
        <f t="shared" si="6"/>
        <v>100</v>
      </c>
      <c r="G341" s="66">
        <f>(E341-B341)/B341*100</f>
        <v>-63.98739164696612</v>
      </c>
    </row>
    <row r="342" spans="1:7" ht="14.25">
      <c r="A342" s="111" t="s">
        <v>898</v>
      </c>
      <c r="B342" s="121">
        <v>6</v>
      </c>
      <c r="C342" s="120">
        <v>0</v>
      </c>
      <c r="D342" s="120">
        <v>2</v>
      </c>
      <c r="E342" s="120">
        <v>2</v>
      </c>
      <c r="F342" s="74">
        <f t="shared" si="6"/>
        <v>100</v>
      </c>
      <c r="G342" s="66">
        <f>(E342-B342)/B342*100</f>
        <v>-66.66666666666666</v>
      </c>
    </row>
    <row r="343" spans="1:7" ht="14.25">
      <c r="A343" s="111" t="s">
        <v>755</v>
      </c>
      <c r="B343" s="121"/>
      <c r="C343" s="120">
        <v>0</v>
      </c>
      <c r="D343" s="120"/>
      <c r="E343" s="120">
        <v>0</v>
      </c>
      <c r="F343" s="74">
        <f t="shared" si="6"/>
      </c>
      <c r="G343" s="66"/>
    </row>
    <row r="344" spans="1:7" ht="14.25">
      <c r="A344" s="111" t="s">
        <v>726</v>
      </c>
      <c r="B344" s="121">
        <v>9</v>
      </c>
      <c r="C344" s="120">
        <v>9</v>
      </c>
      <c r="D344" s="120">
        <v>10</v>
      </c>
      <c r="E344" s="120">
        <v>10</v>
      </c>
      <c r="F344" s="74">
        <f t="shared" si="6"/>
        <v>100</v>
      </c>
      <c r="G344" s="66">
        <f>(E344-B344)/B344*100</f>
        <v>11.11111111111111</v>
      </c>
    </row>
    <row r="345" spans="1:7" ht="14.25">
      <c r="A345" s="111" t="s">
        <v>899</v>
      </c>
      <c r="B345" s="121">
        <v>19</v>
      </c>
      <c r="C345" s="120">
        <v>1</v>
      </c>
      <c r="D345" s="120">
        <v>3</v>
      </c>
      <c r="E345" s="120">
        <v>3</v>
      </c>
      <c r="F345" s="74">
        <f t="shared" si="6"/>
        <v>100</v>
      </c>
      <c r="G345" s="66">
        <f>(E345-B345)/B345*100</f>
        <v>-84.21052631578947</v>
      </c>
    </row>
    <row r="346" spans="1:7" ht="14.25">
      <c r="A346" s="116" t="s">
        <v>188</v>
      </c>
      <c r="B346" s="120">
        <f>SUM(B347:B352)</f>
        <v>0</v>
      </c>
      <c r="C346" s="120">
        <f>SUM(C347:C352)</f>
        <v>0</v>
      </c>
      <c r="D346" s="120">
        <f>SUM(D347:D352)</f>
        <v>0</v>
      </c>
      <c r="E346" s="120">
        <f>SUM(E347:E352)</f>
        <v>0</v>
      </c>
      <c r="F346" s="74">
        <f t="shared" si="6"/>
      </c>
      <c r="G346" s="66"/>
    </row>
    <row r="347" spans="1:7" ht="14.25">
      <c r="A347" s="111" t="s">
        <v>717</v>
      </c>
      <c r="B347" s="120"/>
      <c r="C347" s="120"/>
      <c r="D347" s="120"/>
      <c r="E347" s="120">
        <v>0</v>
      </c>
      <c r="F347" s="74">
        <f t="shared" si="6"/>
      </c>
      <c r="G347" s="66"/>
    </row>
    <row r="348" spans="1:7" ht="14.25">
      <c r="A348" s="111" t="s">
        <v>718</v>
      </c>
      <c r="B348" s="120"/>
      <c r="C348" s="120"/>
      <c r="D348" s="120"/>
      <c r="E348" s="120">
        <v>0</v>
      </c>
      <c r="F348" s="74">
        <f t="shared" si="6"/>
      </c>
      <c r="G348" s="66"/>
    </row>
    <row r="349" spans="1:7" ht="14.25">
      <c r="A349" s="111" t="s">
        <v>719</v>
      </c>
      <c r="B349" s="120"/>
      <c r="C349" s="120"/>
      <c r="D349" s="120"/>
      <c r="E349" s="120">
        <v>0</v>
      </c>
      <c r="F349" s="74">
        <f t="shared" si="6"/>
      </c>
      <c r="G349" s="66"/>
    </row>
    <row r="350" spans="1:7" ht="14.25">
      <c r="A350" s="111" t="s">
        <v>900</v>
      </c>
      <c r="B350" s="120"/>
      <c r="C350" s="120"/>
      <c r="D350" s="120"/>
      <c r="E350" s="120">
        <v>0</v>
      </c>
      <c r="F350" s="74">
        <f t="shared" si="6"/>
      </c>
      <c r="G350" s="66"/>
    </row>
    <row r="351" spans="1:7" ht="14.25">
      <c r="A351" s="111" t="s">
        <v>726</v>
      </c>
      <c r="B351" s="120"/>
      <c r="C351" s="120"/>
      <c r="D351" s="120"/>
      <c r="E351" s="120">
        <v>0</v>
      </c>
      <c r="F351" s="74">
        <f t="shared" si="6"/>
      </c>
      <c r="G351" s="66"/>
    </row>
    <row r="352" spans="1:7" ht="14.25">
      <c r="A352" s="111" t="s">
        <v>901</v>
      </c>
      <c r="B352" s="120"/>
      <c r="C352" s="120"/>
      <c r="D352" s="120"/>
      <c r="E352" s="120">
        <v>0</v>
      </c>
      <c r="F352" s="74">
        <f t="shared" si="6"/>
      </c>
      <c r="G352" s="66"/>
    </row>
    <row r="353" spans="1:7" ht="14.25">
      <c r="A353" s="116" t="s">
        <v>189</v>
      </c>
      <c r="B353" s="120">
        <f>SUM(B354:B364)</f>
        <v>943</v>
      </c>
      <c r="C353" s="120">
        <f>SUM(C354:C364)</f>
        <v>486</v>
      </c>
      <c r="D353" s="120">
        <f>SUM(D354:D364)</f>
        <v>1005</v>
      </c>
      <c r="E353" s="120">
        <f>SUM(E354:E364)</f>
        <v>1005</v>
      </c>
      <c r="F353" s="74">
        <f t="shared" si="6"/>
        <v>100</v>
      </c>
      <c r="G353" s="66">
        <f>(E353-B353)/B353*100</f>
        <v>6.574761399787911</v>
      </c>
    </row>
    <row r="354" spans="1:7" ht="14.25">
      <c r="A354" s="111" t="s">
        <v>717</v>
      </c>
      <c r="B354" s="121">
        <v>775</v>
      </c>
      <c r="C354" s="120">
        <v>467</v>
      </c>
      <c r="D354" s="120">
        <v>785</v>
      </c>
      <c r="E354" s="120">
        <v>785</v>
      </c>
      <c r="F354" s="74">
        <f t="shared" si="6"/>
        <v>100</v>
      </c>
      <c r="G354" s="66">
        <f>(E354-B354)/B354*100</f>
        <v>1.2903225806451613</v>
      </c>
    </row>
    <row r="355" spans="1:7" ht="14.25">
      <c r="A355" s="111" t="s">
        <v>718</v>
      </c>
      <c r="B355" s="121">
        <v>159</v>
      </c>
      <c r="C355" s="120">
        <v>19</v>
      </c>
      <c r="D355" s="120">
        <v>190</v>
      </c>
      <c r="E355" s="120">
        <v>190</v>
      </c>
      <c r="F355" s="74">
        <f t="shared" si="6"/>
        <v>100</v>
      </c>
      <c r="G355" s="66">
        <f>(E355-B355)/B355*100</f>
        <v>19.49685534591195</v>
      </c>
    </row>
    <row r="356" spans="1:7" ht="14.25">
      <c r="A356" s="111" t="s">
        <v>719</v>
      </c>
      <c r="B356" s="121"/>
      <c r="C356" s="120"/>
      <c r="D356" s="120"/>
      <c r="E356" s="120">
        <v>0</v>
      </c>
      <c r="F356" s="74">
        <f t="shared" si="6"/>
      </c>
      <c r="G356" s="66"/>
    </row>
    <row r="357" spans="1:7" ht="14.25">
      <c r="A357" s="111" t="s">
        <v>902</v>
      </c>
      <c r="B357" s="121"/>
      <c r="C357" s="120"/>
      <c r="D357" s="120"/>
      <c r="E357" s="120">
        <v>0</v>
      </c>
      <c r="F357" s="74">
        <f t="shared" si="6"/>
      </c>
      <c r="G357" s="66"/>
    </row>
    <row r="358" spans="1:7" ht="14.25">
      <c r="A358" s="111" t="s">
        <v>903</v>
      </c>
      <c r="B358" s="121"/>
      <c r="C358" s="120"/>
      <c r="D358" s="120"/>
      <c r="E358" s="120">
        <v>0</v>
      </c>
      <c r="F358" s="74">
        <f t="shared" si="6"/>
      </c>
      <c r="G358" s="66"/>
    </row>
    <row r="359" spans="1:7" ht="14.25">
      <c r="A359" s="111" t="s">
        <v>904</v>
      </c>
      <c r="B359" s="121"/>
      <c r="C359" s="120"/>
      <c r="D359" s="120"/>
      <c r="E359" s="120">
        <v>0</v>
      </c>
      <c r="F359" s="74">
        <f t="shared" si="6"/>
      </c>
      <c r="G359" s="66"/>
    </row>
    <row r="360" spans="1:7" ht="14.25">
      <c r="A360" s="111" t="s">
        <v>905</v>
      </c>
      <c r="B360" s="121"/>
      <c r="C360" s="120"/>
      <c r="D360" s="120"/>
      <c r="E360" s="120">
        <v>0</v>
      </c>
      <c r="F360" s="74">
        <f t="shared" si="6"/>
      </c>
      <c r="G360" s="66"/>
    </row>
    <row r="361" spans="1:7" ht="14.25">
      <c r="A361" s="111" t="s">
        <v>906</v>
      </c>
      <c r="B361" s="121"/>
      <c r="C361" s="120"/>
      <c r="D361" s="120"/>
      <c r="E361" s="120">
        <v>0</v>
      </c>
      <c r="F361" s="74">
        <f t="shared" si="6"/>
      </c>
      <c r="G361" s="66"/>
    </row>
    <row r="362" spans="1:7" ht="14.25">
      <c r="A362" s="111" t="s">
        <v>907</v>
      </c>
      <c r="B362" s="121"/>
      <c r="C362" s="120"/>
      <c r="D362" s="120"/>
      <c r="E362" s="120">
        <v>0</v>
      </c>
      <c r="F362" s="74">
        <f t="shared" si="6"/>
      </c>
      <c r="G362" s="66"/>
    </row>
    <row r="363" spans="1:7" ht="14.25">
      <c r="A363" s="111" t="s">
        <v>726</v>
      </c>
      <c r="B363" s="121"/>
      <c r="C363" s="120"/>
      <c r="D363" s="120"/>
      <c r="E363" s="120">
        <v>0</v>
      </c>
      <c r="F363" s="74">
        <f t="shared" si="6"/>
      </c>
      <c r="G363" s="66"/>
    </row>
    <row r="364" spans="1:7" ht="14.25">
      <c r="A364" s="111" t="s">
        <v>908</v>
      </c>
      <c r="B364" s="121">
        <v>9</v>
      </c>
      <c r="C364" s="120"/>
      <c r="D364" s="120">
        <v>30</v>
      </c>
      <c r="E364" s="120">
        <v>30</v>
      </c>
      <c r="F364" s="74">
        <f t="shared" si="6"/>
        <v>100</v>
      </c>
      <c r="G364" s="66">
        <f>(E364-B364)/B364*100</f>
        <v>233.33333333333334</v>
      </c>
    </row>
    <row r="365" spans="1:7" ht="14.25">
      <c r="A365" s="116" t="s">
        <v>190</v>
      </c>
      <c r="B365" s="120">
        <f>SUM(B366:B373)</f>
        <v>3054</v>
      </c>
      <c r="C365" s="120">
        <f>SUM(C366:C373)</f>
        <v>914</v>
      </c>
      <c r="D365" s="120">
        <f>SUM(D366:D373)</f>
        <v>2605</v>
      </c>
      <c r="E365" s="120">
        <f>SUM(E366:E373)</f>
        <v>2605</v>
      </c>
      <c r="F365" s="74">
        <f t="shared" si="6"/>
        <v>100</v>
      </c>
      <c r="G365" s="66">
        <f>(E365-B365)/B365*100</f>
        <v>-14.702030124426981</v>
      </c>
    </row>
    <row r="366" spans="1:7" ht="14.25">
      <c r="A366" s="111" t="s">
        <v>717</v>
      </c>
      <c r="B366" s="121">
        <v>1337</v>
      </c>
      <c r="C366" s="120">
        <v>834</v>
      </c>
      <c r="D366" s="120">
        <v>1843</v>
      </c>
      <c r="E366" s="120">
        <v>1843</v>
      </c>
      <c r="F366" s="74">
        <f t="shared" si="6"/>
        <v>100</v>
      </c>
      <c r="G366" s="66">
        <f>(E366-B366)/B366*100</f>
        <v>37.84592370979806</v>
      </c>
    </row>
    <row r="367" spans="1:7" ht="14.25">
      <c r="A367" s="111" t="s">
        <v>718</v>
      </c>
      <c r="B367" s="121">
        <v>401</v>
      </c>
      <c r="C367" s="120">
        <v>80</v>
      </c>
      <c r="D367" s="120">
        <v>462</v>
      </c>
      <c r="E367" s="120">
        <v>462</v>
      </c>
      <c r="F367" s="74">
        <f t="shared" si="6"/>
        <v>100</v>
      </c>
      <c r="G367" s="66">
        <f>(E367-B367)/B367*100</f>
        <v>15.211970074812967</v>
      </c>
    </row>
    <row r="368" spans="1:7" ht="14.25">
      <c r="A368" s="111" t="s">
        <v>719</v>
      </c>
      <c r="B368" s="121"/>
      <c r="C368" s="120"/>
      <c r="D368" s="120"/>
      <c r="E368" s="120">
        <v>0</v>
      </c>
      <c r="F368" s="74">
        <f t="shared" si="6"/>
      </c>
      <c r="G368" s="66"/>
    </row>
    <row r="369" spans="1:7" ht="14.25">
      <c r="A369" s="111" t="s">
        <v>909</v>
      </c>
      <c r="B369" s="121">
        <v>22</v>
      </c>
      <c r="C369" s="120"/>
      <c r="D369" s="120"/>
      <c r="E369" s="120">
        <v>0</v>
      </c>
      <c r="F369" s="74">
        <f t="shared" si="6"/>
      </c>
      <c r="G369" s="66">
        <f>(E369-B369)/B369*100</f>
        <v>-100</v>
      </c>
    </row>
    <row r="370" spans="1:7" ht="14.25">
      <c r="A370" s="111" t="s">
        <v>910</v>
      </c>
      <c r="B370" s="121"/>
      <c r="C370" s="120"/>
      <c r="D370" s="120"/>
      <c r="E370" s="120">
        <v>0</v>
      </c>
      <c r="F370" s="74">
        <f t="shared" si="6"/>
      </c>
      <c r="G370" s="66"/>
    </row>
    <row r="371" spans="1:7" ht="14.25">
      <c r="A371" s="111" t="s">
        <v>911</v>
      </c>
      <c r="B371" s="121">
        <v>1294</v>
      </c>
      <c r="C371" s="120"/>
      <c r="D371" s="120">
        <v>300</v>
      </c>
      <c r="E371" s="120">
        <v>300</v>
      </c>
      <c r="F371" s="74">
        <f t="shared" si="6"/>
        <v>100</v>
      </c>
      <c r="G371" s="66">
        <f>(E371-B371)/B371*100</f>
        <v>-76.8160741885626</v>
      </c>
    </row>
    <row r="372" spans="1:7" ht="14.25">
      <c r="A372" s="111" t="s">
        <v>726</v>
      </c>
      <c r="B372" s="120"/>
      <c r="C372" s="120"/>
      <c r="D372" s="120"/>
      <c r="E372" s="120">
        <v>0</v>
      </c>
      <c r="F372" s="74">
        <f t="shared" si="6"/>
      </c>
      <c r="G372" s="66"/>
    </row>
    <row r="373" spans="1:7" ht="14.25">
      <c r="A373" s="111" t="s">
        <v>912</v>
      </c>
      <c r="B373" s="120"/>
      <c r="C373" s="120"/>
      <c r="D373" s="120"/>
      <c r="E373" s="120">
        <v>0</v>
      </c>
      <c r="F373" s="74">
        <f t="shared" si="6"/>
      </c>
      <c r="G373" s="66"/>
    </row>
    <row r="374" spans="1:7" ht="14.25">
      <c r="A374" s="116" t="s">
        <v>191</v>
      </c>
      <c r="B374" s="120">
        <f>SUM(B375:B387)</f>
        <v>668</v>
      </c>
      <c r="C374" s="120">
        <f>SUM(C375:C387)</f>
        <v>455</v>
      </c>
      <c r="D374" s="120">
        <f>SUM(D375:D387)</f>
        <v>800</v>
      </c>
      <c r="E374" s="120">
        <f>SUM(E375:E387)</f>
        <v>800</v>
      </c>
      <c r="F374" s="74">
        <f t="shared" si="6"/>
        <v>100</v>
      </c>
      <c r="G374" s="66">
        <f>(E374-B374)/B374*100</f>
        <v>19.760479041916167</v>
      </c>
    </row>
    <row r="375" spans="1:7" ht="14.25">
      <c r="A375" s="111" t="s">
        <v>717</v>
      </c>
      <c r="B375" s="121">
        <v>518</v>
      </c>
      <c r="C375" s="120">
        <v>407</v>
      </c>
      <c r="D375" s="120">
        <v>558</v>
      </c>
      <c r="E375" s="120">
        <v>558</v>
      </c>
      <c r="F375" s="74">
        <f t="shared" si="6"/>
        <v>100</v>
      </c>
      <c r="G375" s="66">
        <f>(E375-B375)/B375*100</f>
        <v>7.722007722007722</v>
      </c>
    </row>
    <row r="376" spans="1:7" ht="14.25">
      <c r="A376" s="111" t="s">
        <v>718</v>
      </c>
      <c r="B376" s="121">
        <v>102</v>
      </c>
      <c r="C376" s="120">
        <v>1</v>
      </c>
      <c r="D376" s="120">
        <v>106</v>
      </c>
      <c r="E376" s="120">
        <v>106</v>
      </c>
      <c r="F376" s="74">
        <f t="shared" si="6"/>
        <v>100</v>
      </c>
      <c r="G376" s="66">
        <f>(E376-B376)/B376*100</f>
        <v>3.9215686274509802</v>
      </c>
    </row>
    <row r="377" spans="1:7" ht="14.25">
      <c r="A377" s="111" t="s">
        <v>719</v>
      </c>
      <c r="B377" s="121"/>
      <c r="C377" s="120">
        <v>0</v>
      </c>
      <c r="D377" s="120"/>
      <c r="E377" s="120">
        <v>0</v>
      </c>
      <c r="F377" s="74">
        <f t="shared" si="6"/>
      </c>
      <c r="G377" s="66"/>
    </row>
    <row r="378" spans="1:7" ht="14.25">
      <c r="A378" s="111" t="s">
        <v>913</v>
      </c>
      <c r="B378" s="121">
        <v>18</v>
      </c>
      <c r="C378" s="120"/>
      <c r="D378" s="120">
        <v>55</v>
      </c>
      <c r="E378" s="120">
        <v>55</v>
      </c>
      <c r="F378" s="74">
        <f t="shared" si="6"/>
        <v>100</v>
      </c>
      <c r="G378" s="66">
        <f>(E378-B378)/B378*100</f>
        <v>205.55555555555554</v>
      </c>
    </row>
    <row r="379" spans="1:7" ht="14.25">
      <c r="A379" s="111" t="s">
        <v>914</v>
      </c>
      <c r="B379" s="121">
        <v>13</v>
      </c>
      <c r="C379" s="120">
        <v>42</v>
      </c>
      <c r="D379" s="120">
        <v>38</v>
      </c>
      <c r="E379" s="120">
        <v>38</v>
      </c>
      <c r="F379" s="74">
        <f t="shared" si="6"/>
        <v>100</v>
      </c>
      <c r="G379" s="66">
        <f>(E379-B379)/B379*100</f>
        <v>192.30769230769232</v>
      </c>
    </row>
    <row r="380" spans="1:7" ht="14.25">
      <c r="A380" s="111" t="s">
        <v>915</v>
      </c>
      <c r="B380" s="121"/>
      <c r="C380" s="120">
        <v>0</v>
      </c>
      <c r="D380" s="120"/>
      <c r="E380" s="120">
        <v>0</v>
      </c>
      <c r="F380" s="74">
        <f t="shared" si="6"/>
      </c>
      <c r="G380" s="66"/>
    </row>
    <row r="381" spans="1:7" ht="14.25">
      <c r="A381" s="111" t="s">
        <v>916</v>
      </c>
      <c r="B381" s="121">
        <v>15</v>
      </c>
      <c r="C381" s="120">
        <v>1</v>
      </c>
      <c r="D381" s="120">
        <v>33</v>
      </c>
      <c r="E381" s="120">
        <v>33</v>
      </c>
      <c r="F381" s="74">
        <f t="shared" si="6"/>
        <v>100</v>
      </c>
      <c r="G381" s="66">
        <f>(E381-B381)/B381*100</f>
        <v>120</v>
      </c>
    </row>
    <row r="382" spans="1:7" ht="14.25">
      <c r="A382" s="111" t="s">
        <v>917</v>
      </c>
      <c r="B382" s="121"/>
      <c r="C382" s="120">
        <v>0</v>
      </c>
      <c r="D382" s="120"/>
      <c r="E382" s="120">
        <v>0</v>
      </c>
      <c r="F382" s="74">
        <f t="shared" si="6"/>
      </c>
      <c r="G382" s="66"/>
    </row>
    <row r="383" spans="1:7" ht="14.25">
      <c r="A383" s="111" t="s">
        <v>918</v>
      </c>
      <c r="B383" s="121"/>
      <c r="C383" s="120">
        <v>0</v>
      </c>
      <c r="D383" s="120"/>
      <c r="E383" s="120">
        <v>0</v>
      </c>
      <c r="F383" s="74">
        <f t="shared" si="6"/>
      </c>
      <c r="G383" s="66"/>
    </row>
    <row r="384" spans="1:7" ht="14.25">
      <c r="A384" s="111" t="s">
        <v>919</v>
      </c>
      <c r="B384" s="121">
        <v>2</v>
      </c>
      <c r="C384" s="120">
        <v>4</v>
      </c>
      <c r="D384" s="120">
        <v>10</v>
      </c>
      <c r="E384" s="120">
        <v>10</v>
      </c>
      <c r="F384" s="74">
        <f t="shared" si="6"/>
        <v>100</v>
      </c>
      <c r="G384" s="66">
        <f>(E384-B384)/B384*100</f>
        <v>400</v>
      </c>
    </row>
    <row r="385" spans="1:7" ht="14.25">
      <c r="A385" s="111" t="s">
        <v>920</v>
      </c>
      <c r="B385" s="120"/>
      <c r="C385" s="120"/>
      <c r="D385" s="120"/>
      <c r="E385" s="120">
        <v>0</v>
      </c>
      <c r="F385" s="74">
        <f t="shared" si="6"/>
      </c>
      <c r="G385" s="66"/>
    </row>
    <row r="386" spans="1:7" ht="14.25">
      <c r="A386" s="111" t="s">
        <v>726</v>
      </c>
      <c r="B386" s="120"/>
      <c r="C386" s="120"/>
      <c r="D386" s="120"/>
      <c r="E386" s="120">
        <v>0</v>
      </c>
      <c r="F386" s="74">
        <f t="shared" si="6"/>
      </c>
      <c r="G386" s="66"/>
    </row>
    <row r="387" spans="1:7" ht="14.25">
      <c r="A387" s="111" t="s">
        <v>921</v>
      </c>
      <c r="B387" s="120"/>
      <c r="C387" s="120"/>
      <c r="D387" s="120"/>
      <c r="E387" s="120">
        <v>0</v>
      </c>
      <c r="F387" s="74">
        <f t="shared" si="6"/>
      </c>
      <c r="G387" s="66"/>
    </row>
    <row r="388" spans="1:7" ht="14.25">
      <c r="A388" s="116" t="s">
        <v>192</v>
      </c>
      <c r="B388" s="120">
        <f>SUM(B389:B396)</f>
        <v>0</v>
      </c>
      <c r="C388" s="120">
        <f>SUM(C389:C396)</f>
        <v>0</v>
      </c>
      <c r="D388" s="120">
        <f>SUM(D389:D396)</f>
        <v>0</v>
      </c>
      <c r="E388" s="120">
        <f>SUM(E389:E396)</f>
        <v>0</v>
      </c>
      <c r="F388" s="74">
        <f aca="true" t="shared" si="7" ref="F388:F451">IF(D388&lt;&gt;0,(E388/D388)*100,"")</f>
      </c>
      <c r="G388" s="66"/>
    </row>
    <row r="389" spans="1:7" ht="14.25">
      <c r="A389" s="111" t="s">
        <v>717</v>
      </c>
      <c r="B389" s="120"/>
      <c r="C389" s="120"/>
      <c r="D389" s="120"/>
      <c r="E389" s="120">
        <v>0</v>
      </c>
      <c r="F389" s="74">
        <f t="shared" si="7"/>
      </c>
      <c r="G389" s="66"/>
    </row>
    <row r="390" spans="1:7" ht="14.25">
      <c r="A390" s="111" t="s">
        <v>718</v>
      </c>
      <c r="B390" s="120"/>
      <c r="C390" s="120"/>
      <c r="D390" s="120"/>
      <c r="E390" s="120">
        <v>0</v>
      </c>
      <c r="F390" s="74">
        <f t="shared" si="7"/>
      </c>
      <c r="G390" s="66"/>
    </row>
    <row r="391" spans="1:7" ht="14.25">
      <c r="A391" s="111" t="s">
        <v>719</v>
      </c>
      <c r="B391" s="120"/>
      <c r="C391" s="120"/>
      <c r="D391" s="120"/>
      <c r="E391" s="120">
        <v>0</v>
      </c>
      <c r="F391" s="74">
        <f t="shared" si="7"/>
      </c>
      <c r="G391" s="66"/>
    </row>
    <row r="392" spans="1:7" ht="14.25">
      <c r="A392" s="111" t="s">
        <v>922</v>
      </c>
      <c r="B392" s="120"/>
      <c r="C392" s="120"/>
      <c r="D392" s="120"/>
      <c r="E392" s="120">
        <v>0</v>
      </c>
      <c r="F392" s="74">
        <f t="shared" si="7"/>
      </c>
      <c r="G392" s="66"/>
    </row>
    <row r="393" spans="1:7" ht="14.25">
      <c r="A393" s="111" t="s">
        <v>923</v>
      </c>
      <c r="B393" s="120"/>
      <c r="C393" s="120"/>
      <c r="D393" s="120"/>
      <c r="E393" s="120">
        <v>0</v>
      </c>
      <c r="F393" s="74">
        <f t="shared" si="7"/>
      </c>
      <c r="G393" s="66"/>
    </row>
    <row r="394" spans="1:7" ht="14.25">
      <c r="A394" s="111" t="s">
        <v>924</v>
      </c>
      <c r="B394" s="120"/>
      <c r="C394" s="120"/>
      <c r="D394" s="120"/>
      <c r="E394" s="120">
        <v>0</v>
      </c>
      <c r="F394" s="74">
        <f t="shared" si="7"/>
      </c>
      <c r="G394" s="66"/>
    </row>
    <row r="395" spans="1:7" ht="14.25">
      <c r="A395" s="111" t="s">
        <v>726</v>
      </c>
      <c r="B395" s="120"/>
      <c r="C395" s="120"/>
      <c r="D395" s="120"/>
      <c r="E395" s="120">
        <v>0</v>
      </c>
      <c r="F395" s="74">
        <f t="shared" si="7"/>
      </c>
      <c r="G395" s="66"/>
    </row>
    <row r="396" spans="1:7" ht="14.25">
      <c r="A396" s="111" t="s">
        <v>925</v>
      </c>
      <c r="B396" s="120"/>
      <c r="C396" s="120"/>
      <c r="D396" s="120"/>
      <c r="E396" s="120">
        <v>0</v>
      </c>
      <c r="F396" s="74">
        <f t="shared" si="7"/>
      </c>
      <c r="G396" s="66"/>
    </row>
    <row r="397" spans="1:7" ht="14.25">
      <c r="A397" s="116" t="s">
        <v>193</v>
      </c>
      <c r="B397" s="120">
        <f>SUM(B398:B405)</f>
        <v>0</v>
      </c>
      <c r="C397" s="120">
        <f>SUM(C398:C405)</f>
        <v>0</v>
      </c>
      <c r="D397" s="120">
        <f>SUM(D398:D405)</f>
        <v>0</v>
      </c>
      <c r="E397" s="120">
        <f>SUM(E398:E405)</f>
        <v>0</v>
      </c>
      <c r="F397" s="74">
        <f t="shared" si="7"/>
      </c>
      <c r="G397" s="66"/>
    </row>
    <row r="398" spans="1:7" ht="14.25">
      <c r="A398" s="111" t="s">
        <v>717</v>
      </c>
      <c r="B398" s="120"/>
      <c r="C398" s="120"/>
      <c r="D398" s="120"/>
      <c r="E398" s="120">
        <v>0</v>
      </c>
      <c r="F398" s="74">
        <f t="shared" si="7"/>
      </c>
      <c r="G398" s="66"/>
    </row>
    <row r="399" spans="1:7" ht="14.25">
      <c r="A399" s="111" t="s">
        <v>718</v>
      </c>
      <c r="B399" s="120"/>
      <c r="C399" s="120"/>
      <c r="D399" s="120"/>
      <c r="E399" s="120">
        <v>0</v>
      </c>
      <c r="F399" s="74">
        <f t="shared" si="7"/>
      </c>
      <c r="G399" s="66"/>
    </row>
    <row r="400" spans="1:7" ht="14.25">
      <c r="A400" s="111" t="s">
        <v>719</v>
      </c>
      <c r="B400" s="120"/>
      <c r="C400" s="120"/>
      <c r="D400" s="120"/>
      <c r="E400" s="120">
        <v>0</v>
      </c>
      <c r="F400" s="74">
        <f t="shared" si="7"/>
      </c>
      <c r="G400" s="66"/>
    </row>
    <row r="401" spans="1:7" ht="14.25">
      <c r="A401" s="111" t="s">
        <v>926</v>
      </c>
      <c r="B401" s="120"/>
      <c r="C401" s="120"/>
      <c r="D401" s="120"/>
      <c r="E401" s="120">
        <v>0</v>
      </c>
      <c r="F401" s="74">
        <f t="shared" si="7"/>
      </c>
      <c r="G401" s="66"/>
    </row>
    <row r="402" spans="1:7" ht="14.25">
      <c r="A402" s="111" t="s">
        <v>927</v>
      </c>
      <c r="B402" s="120"/>
      <c r="C402" s="120"/>
      <c r="D402" s="120"/>
      <c r="E402" s="120">
        <v>0</v>
      </c>
      <c r="F402" s="74">
        <f t="shared" si="7"/>
      </c>
      <c r="G402" s="66"/>
    </row>
    <row r="403" spans="1:7" ht="14.25">
      <c r="A403" s="111" t="s">
        <v>928</v>
      </c>
      <c r="B403" s="120"/>
      <c r="C403" s="120"/>
      <c r="D403" s="120"/>
      <c r="E403" s="120">
        <v>0</v>
      </c>
      <c r="F403" s="74">
        <f t="shared" si="7"/>
      </c>
      <c r="G403" s="66"/>
    </row>
    <row r="404" spans="1:7" ht="14.25">
      <c r="A404" s="111" t="s">
        <v>726</v>
      </c>
      <c r="B404" s="120"/>
      <c r="C404" s="120"/>
      <c r="D404" s="120"/>
      <c r="E404" s="120">
        <v>0</v>
      </c>
      <c r="F404" s="74">
        <f t="shared" si="7"/>
      </c>
      <c r="G404" s="66"/>
    </row>
    <row r="405" spans="1:7" ht="14.25">
      <c r="A405" s="111" t="s">
        <v>929</v>
      </c>
      <c r="B405" s="120"/>
      <c r="C405" s="120"/>
      <c r="D405" s="120"/>
      <c r="E405" s="120">
        <v>0</v>
      </c>
      <c r="F405" s="74">
        <f t="shared" si="7"/>
      </c>
      <c r="G405" s="66"/>
    </row>
    <row r="406" spans="1:7" ht="14.25">
      <c r="A406" s="116" t="s">
        <v>194</v>
      </c>
      <c r="B406" s="120">
        <f>SUM(B407:B413)</f>
        <v>0</v>
      </c>
      <c r="C406" s="120">
        <f>SUM(C407:C413)</f>
        <v>0</v>
      </c>
      <c r="D406" s="120">
        <f>SUM(D407:D413)</f>
        <v>0</v>
      </c>
      <c r="E406" s="120">
        <f>SUM(E407:E413)</f>
        <v>0</v>
      </c>
      <c r="F406" s="74">
        <f t="shared" si="7"/>
      </c>
      <c r="G406" s="66"/>
    </row>
    <row r="407" spans="1:7" ht="14.25">
      <c r="A407" s="111" t="s">
        <v>717</v>
      </c>
      <c r="B407" s="120"/>
      <c r="C407" s="120"/>
      <c r="D407" s="120"/>
      <c r="E407" s="120">
        <v>0</v>
      </c>
      <c r="F407" s="74">
        <f t="shared" si="7"/>
      </c>
      <c r="G407" s="66"/>
    </row>
    <row r="408" spans="1:7" ht="14.25">
      <c r="A408" s="111" t="s">
        <v>718</v>
      </c>
      <c r="B408" s="120"/>
      <c r="C408" s="120"/>
      <c r="D408" s="120"/>
      <c r="E408" s="120">
        <v>0</v>
      </c>
      <c r="F408" s="74">
        <f t="shared" si="7"/>
      </c>
      <c r="G408" s="66"/>
    </row>
    <row r="409" spans="1:7" ht="14.25">
      <c r="A409" s="111" t="s">
        <v>719</v>
      </c>
      <c r="B409" s="120"/>
      <c r="C409" s="120"/>
      <c r="D409" s="120"/>
      <c r="E409" s="120">
        <v>0</v>
      </c>
      <c r="F409" s="74">
        <f t="shared" si="7"/>
      </c>
      <c r="G409" s="66"/>
    </row>
    <row r="410" spans="1:7" ht="14.25">
      <c r="A410" s="111" t="s">
        <v>930</v>
      </c>
      <c r="B410" s="120"/>
      <c r="C410" s="120"/>
      <c r="D410" s="120"/>
      <c r="E410" s="120">
        <v>0</v>
      </c>
      <c r="F410" s="74">
        <f t="shared" si="7"/>
      </c>
      <c r="G410" s="66"/>
    </row>
    <row r="411" spans="1:7" ht="14.25">
      <c r="A411" s="111" t="s">
        <v>931</v>
      </c>
      <c r="B411" s="120"/>
      <c r="C411" s="120"/>
      <c r="D411" s="120"/>
      <c r="E411" s="120">
        <v>0</v>
      </c>
      <c r="F411" s="74">
        <f t="shared" si="7"/>
      </c>
      <c r="G411" s="66"/>
    </row>
    <row r="412" spans="1:7" ht="14.25">
      <c r="A412" s="111" t="s">
        <v>726</v>
      </c>
      <c r="B412" s="120"/>
      <c r="C412" s="120"/>
      <c r="D412" s="120"/>
      <c r="E412" s="120">
        <v>0</v>
      </c>
      <c r="F412" s="74">
        <f t="shared" si="7"/>
      </c>
      <c r="G412" s="66"/>
    </row>
    <row r="413" spans="1:7" ht="14.25">
      <c r="A413" s="111" t="s">
        <v>932</v>
      </c>
      <c r="B413" s="120"/>
      <c r="C413" s="120"/>
      <c r="D413" s="120"/>
      <c r="E413" s="120">
        <v>0</v>
      </c>
      <c r="F413" s="74">
        <f t="shared" si="7"/>
      </c>
      <c r="G413" s="66"/>
    </row>
    <row r="414" spans="1:7" ht="14.25">
      <c r="A414" s="116" t="s">
        <v>195</v>
      </c>
      <c r="B414" s="120">
        <f>SUM(B415:B421)</f>
        <v>0</v>
      </c>
      <c r="C414" s="120">
        <f>SUM(C415:C421)</f>
        <v>0</v>
      </c>
      <c r="D414" s="120">
        <f>SUM(D415:D421)</f>
        <v>0</v>
      </c>
      <c r="E414" s="120">
        <f>SUM(E415:E421)</f>
        <v>0</v>
      </c>
      <c r="F414" s="74">
        <f t="shared" si="7"/>
      </c>
      <c r="G414" s="66"/>
    </row>
    <row r="415" spans="1:7" ht="14.25">
      <c r="A415" s="111" t="s">
        <v>717</v>
      </c>
      <c r="B415" s="120"/>
      <c r="C415" s="120"/>
      <c r="D415" s="120"/>
      <c r="E415" s="120">
        <v>0</v>
      </c>
      <c r="F415" s="74">
        <f t="shared" si="7"/>
      </c>
      <c r="G415" s="66"/>
    </row>
    <row r="416" spans="1:7" ht="14.25">
      <c r="A416" s="111" t="s">
        <v>718</v>
      </c>
      <c r="B416" s="120"/>
      <c r="C416" s="120"/>
      <c r="D416" s="120"/>
      <c r="E416" s="120">
        <v>0</v>
      </c>
      <c r="F416" s="74">
        <f t="shared" si="7"/>
      </c>
      <c r="G416" s="66"/>
    </row>
    <row r="417" spans="1:7" ht="14.25">
      <c r="A417" s="111" t="s">
        <v>933</v>
      </c>
      <c r="B417" s="120"/>
      <c r="C417" s="120"/>
      <c r="D417" s="120"/>
      <c r="E417" s="120">
        <v>0</v>
      </c>
      <c r="F417" s="74">
        <f t="shared" si="7"/>
      </c>
      <c r="G417" s="66"/>
    </row>
    <row r="418" spans="1:7" ht="14.25">
      <c r="A418" s="111" t="s">
        <v>934</v>
      </c>
      <c r="B418" s="120"/>
      <c r="C418" s="120"/>
      <c r="D418" s="120"/>
      <c r="E418" s="120">
        <v>0</v>
      </c>
      <c r="F418" s="74">
        <f t="shared" si="7"/>
      </c>
      <c r="G418" s="66"/>
    </row>
    <row r="419" spans="1:7" ht="14.25">
      <c r="A419" s="111" t="s">
        <v>935</v>
      </c>
      <c r="B419" s="120"/>
      <c r="C419" s="120"/>
      <c r="D419" s="120"/>
      <c r="E419" s="120">
        <v>0</v>
      </c>
      <c r="F419" s="74">
        <f t="shared" si="7"/>
      </c>
      <c r="G419" s="66"/>
    </row>
    <row r="420" spans="1:7" ht="14.25">
      <c r="A420" s="111" t="s">
        <v>896</v>
      </c>
      <c r="B420" s="120"/>
      <c r="C420" s="120"/>
      <c r="D420" s="120"/>
      <c r="E420" s="120">
        <v>0</v>
      </c>
      <c r="F420" s="74">
        <f t="shared" si="7"/>
      </c>
      <c r="G420" s="66"/>
    </row>
    <row r="421" spans="1:7" ht="14.25">
      <c r="A421" s="111" t="s">
        <v>936</v>
      </c>
      <c r="B421" s="120"/>
      <c r="C421" s="120"/>
      <c r="D421" s="120"/>
      <c r="E421" s="120">
        <v>0</v>
      </c>
      <c r="F421" s="74">
        <f t="shared" si="7"/>
      </c>
      <c r="G421" s="66"/>
    </row>
    <row r="422" spans="1:7" ht="14.25">
      <c r="A422" s="116" t="s">
        <v>196</v>
      </c>
      <c r="B422" s="120">
        <f>SUM(B423:B430)</f>
        <v>0</v>
      </c>
      <c r="C422" s="120">
        <f>SUM(C423:C430)</f>
        <v>0</v>
      </c>
      <c r="D422" s="120">
        <f>SUM(D423:D430)</f>
        <v>0</v>
      </c>
      <c r="E422" s="120">
        <f>SUM(E423:E430)</f>
        <v>0</v>
      </c>
      <c r="F422" s="74">
        <f t="shared" si="7"/>
      </c>
      <c r="G422" s="66"/>
    </row>
    <row r="423" spans="1:7" ht="14.25">
      <c r="A423" s="111" t="s">
        <v>937</v>
      </c>
      <c r="B423" s="120"/>
      <c r="C423" s="120"/>
      <c r="D423" s="120"/>
      <c r="E423" s="120">
        <v>0</v>
      </c>
      <c r="F423" s="74">
        <f t="shared" si="7"/>
      </c>
      <c r="G423" s="66"/>
    </row>
    <row r="424" spans="1:7" ht="14.25">
      <c r="A424" s="111" t="s">
        <v>717</v>
      </c>
      <c r="B424" s="120"/>
      <c r="C424" s="120"/>
      <c r="D424" s="120"/>
      <c r="E424" s="120">
        <v>0</v>
      </c>
      <c r="F424" s="74">
        <f t="shared" si="7"/>
      </c>
      <c r="G424" s="66"/>
    </row>
    <row r="425" spans="1:7" ht="14.25">
      <c r="A425" s="111" t="s">
        <v>938</v>
      </c>
      <c r="B425" s="120"/>
      <c r="C425" s="120"/>
      <c r="D425" s="120"/>
      <c r="E425" s="120">
        <v>0</v>
      </c>
      <c r="F425" s="74">
        <f t="shared" si="7"/>
      </c>
      <c r="G425" s="66"/>
    </row>
    <row r="426" spans="1:7" ht="14.25">
      <c r="A426" s="111" t="s">
        <v>939</v>
      </c>
      <c r="B426" s="120"/>
      <c r="C426" s="120"/>
      <c r="D426" s="120"/>
      <c r="E426" s="120">
        <v>0</v>
      </c>
      <c r="F426" s="74">
        <f t="shared" si="7"/>
      </c>
      <c r="G426" s="66"/>
    </row>
    <row r="427" spans="1:7" ht="14.25">
      <c r="A427" s="111" t="s">
        <v>940</v>
      </c>
      <c r="B427" s="120"/>
      <c r="C427" s="120"/>
      <c r="D427" s="120"/>
      <c r="E427" s="120">
        <v>0</v>
      </c>
      <c r="F427" s="74">
        <f t="shared" si="7"/>
      </c>
      <c r="G427" s="66"/>
    </row>
    <row r="428" spans="1:7" ht="14.25">
      <c r="A428" s="111" t="s">
        <v>941</v>
      </c>
      <c r="B428" s="120"/>
      <c r="C428" s="120"/>
      <c r="D428" s="120"/>
      <c r="E428" s="120">
        <v>0</v>
      </c>
      <c r="F428" s="74">
        <f t="shared" si="7"/>
      </c>
      <c r="G428" s="66"/>
    </row>
    <row r="429" spans="1:7" ht="14.25">
      <c r="A429" s="111" t="s">
        <v>942</v>
      </c>
      <c r="B429" s="120"/>
      <c r="C429" s="120"/>
      <c r="D429" s="120"/>
      <c r="E429" s="120">
        <v>0</v>
      </c>
      <c r="F429" s="74">
        <f t="shared" si="7"/>
      </c>
      <c r="G429" s="66"/>
    </row>
    <row r="430" spans="1:7" ht="14.25">
      <c r="A430" s="111" t="s">
        <v>943</v>
      </c>
      <c r="B430" s="120"/>
      <c r="C430" s="120"/>
      <c r="D430" s="120"/>
      <c r="E430" s="120">
        <v>0</v>
      </c>
      <c r="F430" s="74">
        <f t="shared" si="7"/>
      </c>
      <c r="G430" s="66"/>
    </row>
    <row r="431" spans="1:7" ht="14.25">
      <c r="A431" s="116" t="s">
        <v>944</v>
      </c>
      <c r="B431" s="120">
        <f>B432+B433</f>
        <v>10</v>
      </c>
      <c r="C431" s="120">
        <f>C432+C433</f>
        <v>0</v>
      </c>
      <c r="D431" s="120">
        <f>D432+D433</f>
        <v>0</v>
      </c>
      <c r="E431" s="120">
        <f>E432+E433</f>
        <v>0</v>
      </c>
      <c r="F431" s="74">
        <f t="shared" si="7"/>
      </c>
      <c r="G431" s="66">
        <f>(E431-B431)/B431*100</f>
        <v>-100</v>
      </c>
    </row>
    <row r="432" spans="1:7" ht="14.25">
      <c r="A432" s="111" t="s">
        <v>945</v>
      </c>
      <c r="B432" s="120">
        <v>10</v>
      </c>
      <c r="C432" s="120"/>
      <c r="D432" s="120"/>
      <c r="E432" s="120">
        <v>0</v>
      </c>
      <c r="F432" s="74">
        <f t="shared" si="7"/>
      </c>
      <c r="G432" s="66">
        <f>(E432-B432)/B432*100</f>
        <v>-100</v>
      </c>
    </row>
    <row r="433" spans="1:7" ht="14.25">
      <c r="A433" s="111" t="s">
        <v>946</v>
      </c>
      <c r="B433" s="120"/>
      <c r="C433" s="120"/>
      <c r="D433" s="120"/>
      <c r="E433" s="120">
        <v>0</v>
      </c>
      <c r="F433" s="74">
        <f t="shared" si="7"/>
      </c>
      <c r="G433" s="66"/>
    </row>
    <row r="434" spans="1:7" ht="14.25">
      <c r="A434" s="116" t="s">
        <v>197</v>
      </c>
      <c r="B434" s="120">
        <f>SUM(B435,B440,B449,B456,B462,B466,B470,B474,B480,B487)</f>
        <v>50273</v>
      </c>
      <c r="C434" s="120">
        <f>SUM(C435,C440,C449,C456,C462,C466,C470,C474,C480,C487)</f>
        <v>28781</v>
      </c>
      <c r="D434" s="120">
        <f>SUM(D435,D440,D449,D456,D462,D466,D470,D474,D480,D487)</f>
        <v>49271</v>
      </c>
      <c r="E434" s="120">
        <f>SUM(E435,E440,E449,E456,E462,E466,E470,E474,E480,E487)</f>
        <v>49073</v>
      </c>
      <c r="F434" s="74">
        <f t="shared" si="7"/>
        <v>99.59814089423799</v>
      </c>
      <c r="G434" s="66">
        <f>(E434-B434)/B434*100</f>
        <v>-2.3869671593101662</v>
      </c>
    </row>
    <row r="435" spans="1:7" ht="14.25">
      <c r="A435" s="116" t="s">
        <v>198</v>
      </c>
      <c r="B435" s="120">
        <f>SUM(B436:B439)</f>
        <v>1191</v>
      </c>
      <c r="C435" s="120">
        <f>SUM(C436:C439)</f>
        <v>730</v>
      </c>
      <c r="D435" s="120">
        <f>SUM(D436:D439)</f>
        <v>1062</v>
      </c>
      <c r="E435" s="120">
        <f>SUM(E436:E439)</f>
        <v>1062</v>
      </c>
      <c r="F435" s="74">
        <f t="shared" si="7"/>
        <v>100</v>
      </c>
      <c r="G435" s="66">
        <f>(E435-B435)/B435*100</f>
        <v>-10.831234256926953</v>
      </c>
    </row>
    <row r="436" spans="1:7" ht="14.25">
      <c r="A436" s="111" t="s">
        <v>717</v>
      </c>
      <c r="B436" s="121">
        <v>196</v>
      </c>
      <c r="C436" s="120">
        <v>110</v>
      </c>
      <c r="D436" s="120">
        <v>141</v>
      </c>
      <c r="E436" s="120">
        <v>141</v>
      </c>
      <c r="F436" s="74">
        <f t="shared" si="7"/>
        <v>100</v>
      </c>
      <c r="G436" s="66">
        <f>(E436-B436)/B436*100</f>
        <v>-28.061224489795915</v>
      </c>
    </row>
    <row r="437" spans="1:7" ht="14.25">
      <c r="A437" s="111" t="s">
        <v>718</v>
      </c>
      <c r="B437" s="121"/>
      <c r="C437" s="120">
        <v>0</v>
      </c>
      <c r="D437" s="120">
        <v>0</v>
      </c>
      <c r="E437" s="120">
        <v>0</v>
      </c>
      <c r="F437" s="74">
        <f t="shared" si="7"/>
      </c>
      <c r="G437" s="66"/>
    </row>
    <row r="438" spans="1:7" ht="14.25">
      <c r="A438" s="111" t="s">
        <v>719</v>
      </c>
      <c r="B438" s="121"/>
      <c r="C438" s="120">
        <v>0</v>
      </c>
      <c r="D438" s="120">
        <v>0</v>
      </c>
      <c r="E438" s="120">
        <v>0</v>
      </c>
      <c r="F438" s="74">
        <f t="shared" si="7"/>
      </c>
      <c r="G438" s="66"/>
    </row>
    <row r="439" spans="1:7" ht="14.25">
      <c r="A439" s="111" t="s">
        <v>947</v>
      </c>
      <c r="B439" s="121">
        <v>995</v>
      </c>
      <c r="C439" s="120">
        <v>620</v>
      </c>
      <c r="D439" s="120">
        <v>921</v>
      </c>
      <c r="E439" s="120">
        <v>921</v>
      </c>
      <c r="F439" s="74">
        <f t="shared" si="7"/>
        <v>100</v>
      </c>
      <c r="G439" s="66">
        <f aca="true" t="shared" si="8" ref="G439:G445">(E439-B439)/B439*100</f>
        <v>-7.4371859296482405</v>
      </c>
    </row>
    <row r="440" spans="1:7" ht="14.25">
      <c r="A440" s="116" t="s">
        <v>199</v>
      </c>
      <c r="B440" s="120">
        <f>SUM(B441:B448)</f>
        <v>47062</v>
      </c>
      <c r="C440" s="120">
        <f>SUM(C441:C448)</f>
        <v>27455</v>
      </c>
      <c r="D440" s="120">
        <f>SUM(D441:D448)</f>
        <v>44793</v>
      </c>
      <c r="E440" s="120">
        <f>SUM(E441:E448)</f>
        <v>44793</v>
      </c>
      <c r="F440" s="74">
        <f t="shared" si="7"/>
        <v>100</v>
      </c>
      <c r="G440" s="66">
        <f t="shared" si="8"/>
        <v>-4.821299562279546</v>
      </c>
    </row>
    <row r="441" spans="1:7" ht="14.25">
      <c r="A441" s="111" t="s">
        <v>948</v>
      </c>
      <c r="B441" s="121">
        <v>1748</v>
      </c>
      <c r="C441" s="120">
        <v>710</v>
      </c>
      <c r="D441" s="120">
        <v>2725</v>
      </c>
      <c r="E441" s="120">
        <v>2725</v>
      </c>
      <c r="F441" s="74">
        <f t="shared" si="7"/>
        <v>100</v>
      </c>
      <c r="G441" s="66">
        <f t="shared" si="8"/>
        <v>55.892448512585815</v>
      </c>
    </row>
    <row r="442" spans="1:7" ht="14.25">
      <c r="A442" s="111" t="s">
        <v>949</v>
      </c>
      <c r="B442" s="121">
        <v>26771</v>
      </c>
      <c r="C442" s="120">
        <f>15668-540</f>
        <v>15128</v>
      </c>
      <c r="D442" s="120">
        <v>24322</v>
      </c>
      <c r="E442" s="120">
        <v>24322</v>
      </c>
      <c r="F442" s="74">
        <f t="shared" si="7"/>
        <v>100</v>
      </c>
      <c r="G442" s="66">
        <f t="shared" si="8"/>
        <v>-9.14795861193082</v>
      </c>
    </row>
    <row r="443" spans="1:7" ht="14.25">
      <c r="A443" s="111" t="s">
        <v>950</v>
      </c>
      <c r="B443" s="121">
        <v>14515</v>
      </c>
      <c r="C443" s="120">
        <v>9050</v>
      </c>
      <c r="D443" s="120">
        <v>14119</v>
      </c>
      <c r="E443" s="120">
        <v>14119</v>
      </c>
      <c r="F443" s="74">
        <f t="shared" si="7"/>
        <v>100</v>
      </c>
      <c r="G443" s="66">
        <f t="shared" si="8"/>
        <v>-2.7282121942817774</v>
      </c>
    </row>
    <row r="444" spans="1:7" ht="14.25">
      <c r="A444" s="111" t="s">
        <v>951</v>
      </c>
      <c r="B444" s="121">
        <v>3995</v>
      </c>
      <c r="C444" s="120">
        <v>2567</v>
      </c>
      <c r="D444" s="120">
        <v>3577</v>
      </c>
      <c r="E444" s="120">
        <v>3577</v>
      </c>
      <c r="F444" s="74">
        <f t="shared" si="7"/>
        <v>100</v>
      </c>
      <c r="G444" s="66">
        <f t="shared" si="8"/>
        <v>-10.463078848560702</v>
      </c>
    </row>
    <row r="445" spans="1:7" ht="14.25">
      <c r="A445" s="111" t="s">
        <v>952</v>
      </c>
      <c r="B445" s="121">
        <v>33</v>
      </c>
      <c r="C445" s="120"/>
      <c r="D445" s="120">
        <v>43</v>
      </c>
      <c r="E445" s="120">
        <v>43</v>
      </c>
      <c r="F445" s="74">
        <f t="shared" si="7"/>
        <v>100</v>
      </c>
      <c r="G445" s="66">
        <f t="shared" si="8"/>
        <v>30.303030303030305</v>
      </c>
    </row>
    <row r="446" spans="1:7" ht="14.25">
      <c r="A446" s="111" t="s">
        <v>953</v>
      </c>
      <c r="B446" s="120"/>
      <c r="C446" s="120"/>
      <c r="D446" s="120">
        <v>0</v>
      </c>
      <c r="E446" s="120">
        <v>0</v>
      </c>
      <c r="F446" s="74">
        <f t="shared" si="7"/>
      </c>
      <c r="G446" s="66"/>
    </row>
    <row r="447" spans="1:7" ht="14.25">
      <c r="A447" s="111" t="s">
        <v>954</v>
      </c>
      <c r="B447" s="120"/>
      <c r="C447" s="120"/>
      <c r="D447" s="120">
        <v>0</v>
      </c>
      <c r="E447" s="120">
        <v>0</v>
      </c>
      <c r="F447" s="74">
        <f t="shared" si="7"/>
      </c>
      <c r="G447" s="66"/>
    </row>
    <row r="448" spans="1:7" ht="14.25">
      <c r="A448" s="111" t="s">
        <v>955</v>
      </c>
      <c r="B448" s="120"/>
      <c r="C448" s="120"/>
      <c r="D448" s="120">
        <v>7</v>
      </c>
      <c r="E448" s="120">
        <v>7</v>
      </c>
      <c r="F448" s="74">
        <f t="shared" si="7"/>
        <v>100</v>
      </c>
      <c r="G448" s="66"/>
    </row>
    <row r="449" spans="1:7" ht="14.25">
      <c r="A449" s="116" t="s">
        <v>200</v>
      </c>
      <c r="B449" s="120">
        <f>SUM(B450:B455)</f>
        <v>475</v>
      </c>
      <c r="C449" s="120">
        <f>SUM(C450:C455)</f>
        <v>366</v>
      </c>
      <c r="D449" s="120">
        <f>SUM(D450:D455)</f>
        <v>429</v>
      </c>
      <c r="E449" s="120">
        <f>SUM(E450:E455)</f>
        <v>429</v>
      </c>
      <c r="F449" s="74">
        <f t="shared" si="7"/>
        <v>100</v>
      </c>
      <c r="G449" s="66">
        <f>(E449-B449)/B449*100</f>
        <v>-9.68421052631579</v>
      </c>
    </row>
    <row r="450" spans="1:7" ht="14.25">
      <c r="A450" s="111" t="s">
        <v>956</v>
      </c>
      <c r="B450" s="120"/>
      <c r="C450" s="120"/>
      <c r="D450" s="120">
        <v>0</v>
      </c>
      <c r="E450" s="120">
        <v>0</v>
      </c>
      <c r="F450" s="74">
        <f t="shared" si="7"/>
      </c>
      <c r="G450" s="66"/>
    </row>
    <row r="451" spans="1:7" ht="14.25">
      <c r="A451" s="111" t="s">
        <v>957</v>
      </c>
      <c r="B451" s="121">
        <v>475</v>
      </c>
      <c r="C451" s="120">
        <v>366</v>
      </c>
      <c r="D451" s="120">
        <v>429</v>
      </c>
      <c r="E451" s="120">
        <v>429</v>
      </c>
      <c r="F451" s="74">
        <f t="shared" si="7"/>
        <v>100</v>
      </c>
      <c r="G451" s="66">
        <f>(E451-B451)/B451*100</f>
        <v>-9.68421052631579</v>
      </c>
    </row>
    <row r="452" spans="1:7" ht="14.25">
      <c r="A452" s="111" t="s">
        <v>958</v>
      </c>
      <c r="B452" s="120"/>
      <c r="C452" s="120"/>
      <c r="D452" s="120">
        <v>0</v>
      </c>
      <c r="E452" s="120">
        <v>0</v>
      </c>
      <c r="F452" s="74">
        <f aca="true" t="shared" si="9" ref="F452:F515">IF(D452&lt;&gt;0,(E452/D452)*100,"")</f>
      </c>
      <c r="G452" s="66"/>
    </row>
    <row r="453" spans="1:7" ht="14.25">
      <c r="A453" s="111" t="s">
        <v>959</v>
      </c>
      <c r="B453" s="120"/>
      <c r="C453" s="120"/>
      <c r="D453" s="120">
        <v>0</v>
      </c>
      <c r="E453" s="120">
        <v>0</v>
      </c>
      <c r="F453" s="74">
        <f t="shared" si="9"/>
      </c>
      <c r="G453" s="66"/>
    </row>
    <row r="454" spans="1:7" ht="14.25">
      <c r="A454" s="111" t="s">
        <v>960</v>
      </c>
      <c r="B454" s="120"/>
      <c r="C454" s="120"/>
      <c r="D454" s="120">
        <v>0</v>
      </c>
      <c r="E454" s="120">
        <v>0</v>
      </c>
      <c r="F454" s="74">
        <f t="shared" si="9"/>
      </c>
      <c r="G454" s="66"/>
    </row>
    <row r="455" spans="1:7" ht="14.25">
      <c r="A455" s="111" t="s">
        <v>961</v>
      </c>
      <c r="B455" s="120"/>
      <c r="C455" s="120"/>
      <c r="D455" s="120">
        <v>0</v>
      </c>
      <c r="E455" s="120">
        <v>0</v>
      </c>
      <c r="F455" s="74">
        <f t="shared" si="9"/>
      </c>
      <c r="G455" s="66"/>
    </row>
    <row r="456" spans="1:7" ht="14.25">
      <c r="A456" s="116" t="s">
        <v>201</v>
      </c>
      <c r="B456" s="120">
        <f>SUM(B457:B461)</f>
        <v>0</v>
      </c>
      <c r="C456" s="120">
        <f>SUM(C457:C461)</f>
        <v>0</v>
      </c>
      <c r="D456" s="120">
        <f>SUM(D457:D461)</f>
        <v>0</v>
      </c>
      <c r="E456" s="120">
        <f>SUM(E457:E461)</f>
        <v>0</v>
      </c>
      <c r="F456" s="74">
        <f t="shared" si="9"/>
      </c>
      <c r="G456" s="66"/>
    </row>
    <row r="457" spans="1:7" ht="14.25">
      <c r="A457" s="111" t="s">
        <v>962</v>
      </c>
      <c r="B457" s="120"/>
      <c r="C457" s="120"/>
      <c r="D457" s="120">
        <v>0</v>
      </c>
      <c r="E457" s="120">
        <v>0</v>
      </c>
      <c r="F457" s="74">
        <f t="shared" si="9"/>
      </c>
      <c r="G457" s="66"/>
    </row>
    <row r="458" spans="1:7" ht="14.25">
      <c r="A458" s="111" t="s">
        <v>963</v>
      </c>
      <c r="B458" s="120"/>
      <c r="C458" s="120"/>
      <c r="D458" s="120">
        <v>0</v>
      </c>
      <c r="E458" s="120">
        <v>0</v>
      </c>
      <c r="F458" s="74">
        <f t="shared" si="9"/>
      </c>
      <c r="G458" s="66"/>
    </row>
    <row r="459" spans="1:7" ht="14.25">
      <c r="A459" s="111" t="s">
        <v>964</v>
      </c>
      <c r="B459" s="120"/>
      <c r="C459" s="120"/>
      <c r="D459" s="120">
        <v>0</v>
      </c>
      <c r="E459" s="120">
        <v>0</v>
      </c>
      <c r="F459" s="74">
        <f t="shared" si="9"/>
      </c>
      <c r="G459" s="66"/>
    </row>
    <row r="460" spans="1:7" ht="14.25">
      <c r="A460" s="111" t="s">
        <v>965</v>
      </c>
      <c r="B460" s="120"/>
      <c r="C460" s="120"/>
      <c r="D460" s="120">
        <v>0</v>
      </c>
      <c r="E460" s="120">
        <v>0</v>
      </c>
      <c r="F460" s="74">
        <f t="shared" si="9"/>
      </c>
      <c r="G460" s="66"/>
    </row>
    <row r="461" spans="1:7" ht="14.25">
      <c r="A461" s="111" t="s">
        <v>966</v>
      </c>
      <c r="B461" s="120"/>
      <c r="C461" s="120"/>
      <c r="D461" s="120">
        <v>0</v>
      </c>
      <c r="E461" s="120">
        <v>0</v>
      </c>
      <c r="F461" s="74">
        <f t="shared" si="9"/>
      </c>
      <c r="G461" s="66"/>
    </row>
    <row r="462" spans="1:7" ht="14.25">
      <c r="A462" s="116" t="s">
        <v>202</v>
      </c>
      <c r="B462" s="120">
        <f>SUM(B463:B465)</f>
        <v>0</v>
      </c>
      <c r="C462" s="120">
        <f>SUM(C463:C465)</f>
        <v>0</v>
      </c>
      <c r="D462" s="120">
        <f>SUM(D463:D465)</f>
        <v>0</v>
      </c>
      <c r="E462" s="120">
        <f>SUM(E463:E465)</f>
        <v>0</v>
      </c>
      <c r="F462" s="74">
        <f t="shared" si="9"/>
      </c>
      <c r="G462" s="66"/>
    </row>
    <row r="463" spans="1:7" ht="14.25">
      <c r="A463" s="111" t="s">
        <v>967</v>
      </c>
      <c r="B463" s="120"/>
      <c r="C463" s="120"/>
      <c r="D463" s="120">
        <v>0</v>
      </c>
      <c r="E463" s="120">
        <v>0</v>
      </c>
      <c r="F463" s="74">
        <f t="shared" si="9"/>
      </c>
      <c r="G463" s="66"/>
    </row>
    <row r="464" spans="1:7" ht="14.25">
      <c r="A464" s="111" t="s">
        <v>968</v>
      </c>
      <c r="B464" s="120"/>
      <c r="C464" s="120"/>
      <c r="D464" s="120">
        <v>0</v>
      </c>
      <c r="E464" s="120">
        <v>0</v>
      </c>
      <c r="F464" s="74">
        <f t="shared" si="9"/>
      </c>
      <c r="G464" s="66"/>
    </row>
    <row r="465" spans="1:7" ht="14.25">
      <c r="A465" s="111" t="s">
        <v>969</v>
      </c>
      <c r="B465" s="120"/>
      <c r="C465" s="120"/>
      <c r="D465" s="120">
        <v>0</v>
      </c>
      <c r="E465" s="120">
        <v>0</v>
      </c>
      <c r="F465" s="74">
        <f t="shared" si="9"/>
      </c>
      <c r="G465" s="66"/>
    </row>
    <row r="466" spans="1:7" ht="14.25">
      <c r="A466" s="116" t="s">
        <v>203</v>
      </c>
      <c r="B466" s="120">
        <f>SUM(B467:B469)</f>
        <v>0</v>
      </c>
      <c r="C466" s="120">
        <f>SUM(C467:C469)</f>
        <v>0</v>
      </c>
      <c r="D466" s="120">
        <f>SUM(D467:D469)</f>
        <v>0</v>
      </c>
      <c r="E466" s="120">
        <f>SUM(E467:E469)</f>
        <v>0</v>
      </c>
      <c r="F466" s="74">
        <f t="shared" si="9"/>
      </c>
      <c r="G466" s="66"/>
    </row>
    <row r="467" spans="1:7" ht="14.25">
      <c r="A467" s="111" t="s">
        <v>970</v>
      </c>
      <c r="B467" s="120"/>
      <c r="C467" s="120"/>
      <c r="D467" s="120">
        <v>0</v>
      </c>
      <c r="E467" s="120">
        <v>0</v>
      </c>
      <c r="F467" s="74">
        <f t="shared" si="9"/>
      </c>
      <c r="G467" s="66"/>
    </row>
    <row r="468" spans="1:7" ht="14.25">
      <c r="A468" s="111" t="s">
        <v>971</v>
      </c>
      <c r="B468" s="120"/>
      <c r="C468" s="120"/>
      <c r="D468" s="120">
        <v>0</v>
      </c>
      <c r="E468" s="120">
        <v>0</v>
      </c>
      <c r="F468" s="74">
        <f t="shared" si="9"/>
      </c>
      <c r="G468" s="66"/>
    </row>
    <row r="469" spans="1:7" ht="14.25">
      <c r="A469" s="111" t="s">
        <v>972</v>
      </c>
      <c r="B469" s="120"/>
      <c r="C469" s="120"/>
      <c r="D469" s="120">
        <v>0</v>
      </c>
      <c r="E469" s="120">
        <v>0</v>
      </c>
      <c r="F469" s="74">
        <f t="shared" si="9"/>
      </c>
      <c r="G469" s="66"/>
    </row>
    <row r="470" spans="1:7" ht="14.25">
      <c r="A470" s="116" t="s">
        <v>204</v>
      </c>
      <c r="B470" s="120">
        <f>SUM(B471:B473)</f>
        <v>178</v>
      </c>
      <c r="C470" s="120">
        <f>SUM(C471:C473)</f>
        <v>110</v>
      </c>
      <c r="D470" s="120">
        <f>SUM(D471:D473)</f>
        <v>145</v>
      </c>
      <c r="E470" s="120">
        <f>SUM(E471:E473)</f>
        <v>145</v>
      </c>
      <c r="F470" s="74">
        <f t="shared" si="9"/>
        <v>100</v>
      </c>
      <c r="G470" s="66">
        <f>(E470-B470)/B470*100</f>
        <v>-18.53932584269663</v>
      </c>
    </row>
    <row r="471" spans="1:7" ht="14.25">
      <c r="A471" s="111" t="s">
        <v>973</v>
      </c>
      <c r="B471" s="121">
        <v>178</v>
      </c>
      <c r="C471" s="120">
        <v>110</v>
      </c>
      <c r="D471" s="120">
        <v>145</v>
      </c>
      <c r="E471" s="120">
        <v>145</v>
      </c>
      <c r="F471" s="74">
        <f t="shared" si="9"/>
        <v>100</v>
      </c>
      <c r="G471" s="66">
        <f>(E471-B471)/B471*100</f>
        <v>-18.53932584269663</v>
      </c>
    </row>
    <row r="472" spans="1:7" ht="14.25">
      <c r="A472" s="111" t="s">
        <v>974</v>
      </c>
      <c r="B472" s="120"/>
      <c r="C472" s="120"/>
      <c r="D472" s="120">
        <v>0</v>
      </c>
      <c r="E472" s="120">
        <v>0</v>
      </c>
      <c r="F472" s="74">
        <f t="shared" si="9"/>
      </c>
      <c r="G472" s="66"/>
    </row>
    <row r="473" spans="1:7" ht="14.25">
      <c r="A473" s="111" t="s">
        <v>975</v>
      </c>
      <c r="B473" s="120"/>
      <c r="C473" s="120"/>
      <c r="D473" s="120">
        <v>0</v>
      </c>
      <c r="E473" s="120">
        <v>0</v>
      </c>
      <c r="F473" s="74">
        <f t="shared" si="9"/>
      </c>
      <c r="G473" s="66"/>
    </row>
    <row r="474" spans="1:7" ht="14.25">
      <c r="A474" s="116" t="s">
        <v>205</v>
      </c>
      <c r="B474" s="120">
        <f>SUM(B475:B479)</f>
        <v>169</v>
      </c>
      <c r="C474" s="120">
        <f>SUM(C475:C479)</f>
        <v>120</v>
      </c>
      <c r="D474" s="120">
        <f>SUM(D475:D479)</f>
        <v>149</v>
      </c>
      <c r="E474" s="120">
        <f>SUM(E475:E479)</f>
        <v>149</v>
      </c>
      <c r="F474" s="74">
        <f t="shared" si="9"/>
        <v>100</v>
      </c>
      <c r="G474" s="66">
        <f>(E474-B474)/B474*100</f>
        <v>-11.834319526627219</v>
      </c>
    </row>
    <row r="475" spans="1:7" ht="14.25">
      <c r="A475" s="111" t="s">
        <v>976</v>
      </c>
      <c r="B475" s="120"/>
      <c r="C475" s="120"/>
      <c r="D475" s="120">
        <v>0</v>
      </c>
      <c r="E475" s="120">
        <v>0</v>
      </c>
      <c r="F475" s="74">
        <f t="shared" si="9"/>
      </c>
      <c r="G475" s="66"/>
    </row>
    <row r="476" spans="1:7" ht="14.25">
      <c r="A476" s="111" t="s">
        <v>977</v>
      </c>
      <c r="B476" s="121">
        <v>169</v>
      </c>
      <c r="C476" s="120">
        <v>120</v>
      </c>
      <c r="D476" s="120">
        <v>149</v>
      </c>
      <c r="E476" s="120">
        <v>149</v>
      </c>
      <c r="F476" s="74">
        <f t="shared" si="9"/>
        <v>100</v>
      </c>
      <c r="G476" s="66">
        <f>(E476-B476)/B476*100</f>
        <v>-11.834319526627219</v>
      </c>
    </row>
    <row r="477" spans="1:7" ht="14.25">
      <c r="A477" s="111" t="s">
        <v>978</v>
      </c>
      <c r="B477" s="120"/>
      <c r="C477" s="120"/>
      <c r="D477" s="120">
        <v>0</v>
      </c>
      <c r="E477" s="120">
        <v>0</v>
      </c>
      <c r="F477" s="74">
        <f t="shared" si="9"/>
      </c>
      <c r="G477" s="66"/>
    </row>
    <row r="478" spans="1:7" ht="14.25">
      <c r="A478" s="111" t="s">
        <v>979</v>
      </c>
      <c r="B478" s="120"/>
      <c r="C478" s="120"/>
      <c r="D478" s="120">
        <v>0</v>
      </c>
      <c r="E478" s="120">
        <v>0</v>
      </c>
      <c r="F478" s="74">
        <f t="shared" si="9"/>
      </c>
      <c r="G478" s="66"/>
    </row>
    <row r="479" spans="1:7" ht="14.25">
      <c r="A479" s="111" t="s">
        <v>980</v>
      </c>
      <c r="B479" s="120"/>
      <c r="C479" s="120"/>
      <c r="D479" s="120">
        <v>0</v>
      </c>
      <c r="E479" s="120">
        <v>0</v>
      </c>
      <c r="F479" s="74">
        <f t="shared" si="9"/>
      </c>
      <c r="G479" s="66"/>
    </row>
    <row r="480" spans="1:7" ht="14.25">
      <c r="A480" s="116" t="s">
        <v>206</v>
      </c>
      <c r="B480" s="120">
        <f>SUM(B481:B486)</f>
        <v>590</v>
      </c>
      <c r="C480" s="120">
        <f>SUM(C481:C486)</f>
        <v>0</v>
      </c>
      <c r="D480" s="120">
        <f>SUM(D481:D486)</f>
        <v>1083</v>
      </c>
      <c r="E480" s="120">
        <f>SUM(E481:E486)</f>
        <v>885</v>
      </c>
      <c r="F480" s="74">
        <f t="shared" si="9"/>
        <v>81.7174515235457</v>
      </c>
      <c r="G480" s="66">
        <f>(E480-B480)/B480*100</f>
        <v>50</v>
      </c>
    </row>
    <row r="481" spans="1:7" ht="14.25">
      <c r="A481" s="111" t="s">
        <v>981</v>
      </c>
      <c r="B481" s="121">
        <v>590</v>
      </c>
      <c r="C481" s="120"/>
      <c r="D481" s="120">
        <v>155</v>
      </c>
      <c r="E481" s="120">
        <v>155</v>
      </c>
      <c r="F481" s="74">
        <f t="shared" si="9"/>
        <v>100</v>
      </c>
      <c r="G481" s="66">
        <f>(E481-B481)/B481*100</f>
        <v>-73.72881355932203</v>
      </c>
    </row>
    <row r="482" spans="1:7" ht="14.25">
      <c r="A482" s="111" t="s">
        <v>982</v>
      </c>
      <c r="B482" s="120"/>
      <c r="C482" s="120"/>
      <c r="D482" s="120">
        <v>730</v>
      </c>
      <c r="E482" s="120">
        <v>730</v>
      </c>
      <c r="F482" s="74">
        <f t="shared" si="9"/>
        <v>100</v>
      </c>
      <c r="G482" s="66"/>
    </row>
    <row r="483" spans="1:7" ht="14.25">
      <c r="A483" s="111" t="s">
        <v>983</v>
      </c>
      <c r="B483" s="120"/>
      <c r="C483" s="120"/>
      <c r="D483" s="120"/>
      <c r="E483" s="120">
        <v>0</v>
      </c>
      <c r="F483" s="74">
        <f t="shared" si="9"/>
      </c>
      <c r="G483" s="66"/>
    </row>
    <row r="484" spans="1:7" ht="14.25">
      <c r="A484" s="111" t="s">
        <v>984</v>
      </c>
      <c r="B484" s="120"/>
      <c r="C484" s="120"/>
      <c r="D484" s="120"/>
      <c r="E484" s="120">
        <v>0</v>
      </c>
      <c r="F484" s="74">
        <f t="shared" si="9"/>
      </c>
      <c r="G484" s="66"/>
    </row>
    <row r="485" spans="1:7" ht="14.25">
      <c r="A485" s="111" t="s">
        <v>985</v>
      </c>
      <c r="B485" s="120"/>
      <c r="C485" s="120"/>
      <c r="D485" s="120"/>
      <c r="E485" s="120">
        <v>0</v>
      </c>
      <c r="F485" s="74">
        <f t="shared" si="9"/>
      </c>
      <c r="G485" s="66"/>
    </row>
    <row r="486" spans="1:7" ht="14.25">
      <c r="A486" s="111" t="s">
        <v>986</v>
      </c>
      <c r="B486" s="120"/>
      <c r="C486" s="120"/>
      <c r="D486" s="120">
        <v>198</v>
      </c>
      <c r="E486" s="120">
        <v>0</v>
      </c>
      <c r="F486" s="74">
        <f t="shared" si="9"/>
        <v>0</v>
      </c>
      <c r="G486" s="66"/>
    </row>
    <row r="487" spans="1:7" ht="14.25">
      <c r="A487" s="116" t="s">
        <v>987</v>
      </c>
      <c r="B487" s="120">
        <f>B488</f>
        <v>608</v>
      </c>
      <c r="C487" s="120">
        <f>C488</f>
        <v>0</v>
      </c>
      <c r="D487" s="120">
        <f>D488</f>
        <v>1610</v>
      </c>
      <c r="E487" s="120">
        <f>E488</f>
        <v>1610</v>
      </c>
      <c r="F487" s="74">
        <f t="shared" si="9"/>
        <v>100</v>
      </c>
      <c r="G487" s="66">
        <f aca="true" t="shared" si="10" ref="G487:G492">(E487-B487)/B487*100</f>
        <v>164.80263157894737</v>
      </c>
    </row>
    <row r="488" spans="1:7" ht="14.25">
      <c r="A488" s="111" t="s">
        <v>988</v>
      </c>
      <c r="B488" s="121">
        <v>608</v>
      </c>
      <c r="C488" s="120"/>
      <c r="D488" s="120">
        <v>1610</v>
      </c>
      <c r="E488" s="120">
        <v>1610</v>
      </c>
      <c r="F488" s="74">
        <f t="shared" si="9"/>
        <v>100</v>
      </c>
      <c r="G488" s="66">
        <f t="shared" si="10"/>
        <v>164.80263157894737</v>
      </c>
    </row>
    <row r="489" spans="1:7" ht="14.25">
      <c r="A489" s="116" t="s">
        <v>207</v>
      </c>
      <c r="B489" s="120">
        <f>SUM(B490,B495,B504,B510,B516,B521,B526,B533,B537,B540)</f>
        <v>2698</v>
      </c>
      <c r="C489" s="120">
        <f>SUM(C490,C495,C504,C510,C516,C521,C526,C533,C537,C540)</f>
        <v>470.6</v>
      </c>
      <c r="D489" s="120">
        <f>SUM(D490,D495,D504,D510,D516,D521,D526,D533,D537,D540)</f>
        <v>2851</v>
      </c>
      <c r="E489" s="120">
        <f>SUM(E490,E495,E504,E510,E516,E521,E526,E533,E537,E540)</f>
        <v>2851</v>
      </c>
      <c r="F489" s="74">
        <f t="shared" si="9"/>
        <v>100</v>
      </c>
      <c r="G489" s="66">
        <f t="shared" si="10"/>
        <v>5.670867309117865</v>
      </c>
    </row>
    <row r="490" spans="1:7" ht="14.25">
      <c r="A490" s="116" t="s">
        <v>208</v>
      </c>
      <c r="B490" s="120">
        <f>SUM(B491:B494)</f>
        <v>1997</v>
      </c>
      <c r="C490" s="120">
        <f>SUM(C491:C494)</f>
        <v>391.5</v>
      </c>
      <c r="D490" s="120">
        <f>SUM(D491:D494)</f>
        <v>2048</v>
      </c>
      <c r="E490" s="120">
        <f>SUM(E491:E494)</f>
        <v>2048</v>
      </c>
      <c r="F490" s="74">
        <f t="shared" si="9"/>
        <v>100</v>
      </c>
      <c r="G490" s="66">
        <f t="shared" si="10"/>
        <v>2.553830746119179</v>
      </c>
    </row>
    <row r="491" spans="1:7" ht="14.25">
      <c r="A491" s="111" t="s">
        <v>717</v>
      </c>
      <c r="B491" s="121">
        <v>463</v>
      </c>
      <c r="C491" s="120">
        <v>371.5</v>
      </c>
      <c r="D491" s="120">
        <v>508</v>
      </c>
      <c r="E491" s="120">
        <v>508</v>
      </c>
      <c r="F491" s="74">
        <f t="shared" si="9"/>
        <v>100</v>
      </c>
      <c r="G491" s="66">
        <f t="shared" si="10"/>
        <v>9.719222462203025</v>
      </c>
    </row>
    <row r="492" spans="1:7" ht="14.25">
      <c r="A492" s="111" t="s">
        <v>718</v>
      </c>
      <c r="B492" s="121">
        <v>24</v>
      </c>
      <c r="C492" s="120">
        <v>20</v>
      </c>
      <c r="D492" s="120">
        <v>18</v>
      </c>
      <c r="E492" s="120">
        <v>18</v>
      </c>
      <c r="F492" s="74">
        <f t="shared" si="9"/>
        <v>100</v>
      </c>
      <c r="G492" s="66">
        <f t="shared" si="10"/>
        <v>-25</v>
      </c>
    </row>
    <row r="493" spans="1:7" ht="14.25">
      <c r="A493" s="111" t="s">
        <v>719</v>
      </c>
      <c r="B493" s="121"/>
      <c r="C493" s="120"/>
      <c r="D493" s="120">
        <v>0</v>
      </c>
      <c r="E493" s="120">
        <v>0</v>
      </c>
      <c r="F493" s="74">
        <f t="shared" si="9"/>
      </c>
      <c r="G493" s="66"/>
    </row>
    <row r="494" spans="1:7" ht="14.25">
      <c r="A494" s="111" t="s">
        <v>989</v>
      </c>
      <c r="B494" s="121">
        <v>1510</v>
      </c>
      <c r="C494" s="120"/>
      <c r="D494" s="120">
        <v>1522</v>
      </c>
      <c r="E494" s="120">
        <v>1522</v>
      </c>
      <c r="F494" s="74">
        <f t="shared" si="9"/>
        <v>100</v>
      </c>
      <c r="G494" s="66">
        <f>(E494-B494)/B494*100</f>
        <v>0.7947019867549668</v>
      </c>
    </row>
    <row r="495" spans="1:7" ht="14.25">
      <c r="A495" s="116" t="s">
        <v>209</v>
      </c>
      <c r="B495" s="120">
        <f>SUM(B496:B503)</f>
        <v>0</v>
      </c>
      <c r="C495" s="120">
        <f>SUM(C496:C503)</f>
        <v>0</v>
      </c>
      <c r="D495" s="120">
        <f>SUM(D496:D503)</f>
        <v>0</v>
      </c>
      <c r="E495" s="120">
        <f>SUM(E496:E503)</f>
        <v>0</v>
      </c>
      <c r="F495" s="74">
        <f t="shared" si="9"/>
      </c>
      <c r="G495" s="66"/>
    </row>
    <row r="496" spans="1:7" ht="14.25">
      <c r="A496" s="111" t="s">
        <v>990</v>
      </c>
      <c r="B496" s="120"/>
      <c r="C496" s="120"/>
      <c r="D496" s="120">
        <v>0</v>
      </c>
      <c r="E496" s="120">
        <v>0</v>
      </c>
      <c r="F496" s="74">
        <f t="shared" si="9"/>
      </c>
      <c r="G496" s="66"/>
    </row>
    <row r="497" spans="1:7" ht="14.25">
      <c r="A497" s="111" t="s">
        <v>991</v>
      </c>
      <c r="B497" s="120"/>
      <c r="C497" s="120"/>
      <c r="D497" s="120">
        <v>0</v>
      </c>
      <c r="E497" s="120">
        <v>0</v>
      </c>
      <c r="F497" s="74">
        <f t="shared" si="9"/>
      </c>
      <c r="G497" s="66"/>
    </row>
    <row r="498" spans="1:7" ht="14.25">
      <c r="A498" s="111" t="s">
        <v>992</v>
      </c>
      <c r="B498" s="120"/>
      <c r="C498" s="120"/>
      <c r="D498" s="120">
        <v>0</v>
      </c>
      <c r="E498" s="120">
        <v>0</v>
      </c>
      <c r="F498" s="74">
        <f t="shared" si="9"/>
      </c>
      <c r="G498" s="66"/>
    </row>
    <row r="499" spans="1:7" ht="14.25">
      <c r="A499" s="111" t="s">
        <v>993</v>
      </c>
      <c r="B499" s="120"/>
      <c r="C499" s="120"/>
      <c r="D499" s="120">
        <v>0</v>
      </c>
      <c r="E499" s="120">
        <v>0</v>
      </c>
      <c r="F499" s="74">
        <f t="shared" si="9"/>
      </c>
      <c r="G499" s="66"/>
    </row>
    <row r="500" spans="1:7" ht="14.25">
      <c r="A500" s="111" t="s">
        <v>994</v>
      </c>
      <c r="B500" s="120"/>
      <c r="C500" s="120"/>
      <c r="D500" s="120">
        <v>0</v>
      </c>
      <c r="E500" s="120">
        <v>0</v>
      </c>
      <c r="F500" s="74">
        <f t="shared" si="9"/>
      </c>
      <c r="G500" s="66"/>
    </row>
    <row r="501" spans="1:7" ht="14.25">
      <c r="A501" s="111" t="s">
        <v>995</v>
      </c>
      <c r="B501" s="120"/>
      <c r="C501" s="120"/>
      <c r="D501" s="120">
        <v>0</v>
      </c>
      <c r="E501" s="120">
        <v>0</v>
      </c>
      <c r="F501" s="74">
        <f t="shared" si="9"/>
      </c>
      <c r="G501" s="66"/>
    </row>
    <row r="502" spans="1:7" ht="14.25">
      <c r="A502" s="111" t="s">
        <v>996</v>
      </c>
      <c r="B502" s="120"/>
      <c r="C502" s="120"/>
      <c r="D502" s="120">
        <v>0</v>
      </c>
      <c r="E502" s="120">
        <v>0</v>
      </c>
      <c r="F502" s="74">
        <f t="shared" si="9"/>
      </c>
      <c r="G502" s="66"/>
    </row>
    <row r="503" spans="1:7" ht="14.25">
      <c r="A503" s="111" t="s">
        <v>997</v>
      </c>
      <c r="B503" s="120"/>
      <c r="C503" s="120"/>
      <c r="D503" s="120">
        <v>0</v>
      </c>
      <c r="E503" s="120">
        <v>0</v>
      </c>
      <c r="F503" s="74">
        <f t="shared" si="9"/>
      </c>
      <c r="G503" s="66"/>
    </row>
    <row r="504" spans="1:7" ht="14.25">
      <c r="A504" s="116" t="s">
        <v>210</v>
      </c>
      <c r="B504" s="120">
        <f>SUM(B505:B509)</f>
        <v>50</v>
      </c>
      <c r="C504" s="120">
        <f>SUM(C505:C509)</f>
        <v>0</v>
      </c>
      <c r="D504" s="120">
        <f>SUM(D505:D509)</f>
        <v>0</v>
      </c>
      <c r="E504" s="120">
        <f>SUM(E505:E509)</f>
        <v>0</v>
      </c>
      <c r="F504" s="74">
        <f t="shared" si="9"/>
      </c>
      <c r="G504" s="66"/>
    </row>
    <row r="505" spans="1:7" ht="14.25">
      <c r="A505" s="111" t="s">
        <v>990</v>
      </c>
      <c r="B505" s="120"/>
      <c r="C505" s="120"/>
      <c r="D505" s="120">
        <v>0</v>
      </c>
      <c r="E505" s="120">
        <v>0</v>
      </c>
      <c r="F505" s="74">
        <f t="shared" si="9"/>
      </c>
      <c r="G505" s="66"/>
    </row>
    <row r="506" spans="1:7" ht="14.25">
      <c r="A506" s="111" t="s">
        <v>998</v>
      </c>
      <c r="B506" s="121">
        <v>50</v>
      </c>
      <c r="C506" s="120"/>
      <c r="D506" s="120">
        <v>0</v>
      </c>
      <c r="E506" s="120">
        <v>0</v>
      </c>
      <c r="F506" s="74">
        <f t="shared" si="9"/>
      </c>
      <c r="G506" s="66"/>
    </row>
    <row r="507" spans="1:7" ht="14.25">
      <c r="A507" s="111" t="s">
        <v>999</v>
      </c>
      <c r="B507" s="120"/>
      <c r="C507" s="120"/>
      <c r="D507" s="120">
        <v>0</v>
      </c>
      <c r="E507" s="120">
        <v>0</v>
      </c>
      <c r="F507" s="74">
        <f t="shared" si="9"/>
      </c>
      <c r="G507" s="66"/>
    </row>
    <row r="508" spans="1:7" ht="14.25">
      <c r="A508" s="111" t="s">
        <v>1000</v>
      </c>
      <c r="B508" s="120"/>
      <c r="C508" s="120"/>
      <c r="D508" s="120">
        <v>0</v>
      </c>
      <c r="E508" s="120">
        <v>0</v>
      </c>
      <c r="F508" s="74">
        <f t="shared" si="9"/>
      </c>
      <c r="G508" s="66"/>
    </row>
    <row r="509" spans="1:7" ht="14.25">
      <c r="A509" s="111" t="s">
        <v>1001</v>
      </c>
      <c r="B509" s="120"/>
      <c r="C509" s="120"/>
      <c r="D509" s="120">
        <v>0</v>
      </c>
      <c r="E509" s="120">
        <v>0</v>
      </c>
      <c r="F509" s="74">
        <f t="shared" si="9"/>
      </c>
      <c r="G509" s="66"/>
    </row>
    <row r="510" spans="1:7" ht="14.25">
      <c r="A510" s="116" t="s">
        <v>211</v>
      </c>
      <c r="B510" s="120">
        <f>SUM(B511:B515)</f>
        <v>545</v>
      </c>
      <c r="C510" s="120">
        <f>SUM(C511:C515)</f>
        <v>0</v>
      </c>
      <c r="D510" s="120">
        <f>SUM(D511:D515)</f>
        <v>656</v>
      </c>
      <c r="E510" s="120">
        <f>SUM(E511:E515)</f>
        <v>656</v>
      </c>
      <c r="F510" s="74">
        <f t="shared" si="9"/>
        <v>100</v>
      </c>
      <c r="G510" s="66">
        <f>(E510-B510)/B510*100</f>
        <v>20.36697247706422</v>
      </c>
    </row>
    <row r="511" spans="1:7" ht="14.25">
      <c r="A511" s="111" t="s">
        <v>990</v>
      </c>
      <c r="B511" s="120"/>
      <c r="C511" s="120"/>
      <c r="D511" s="120">
        <v>0</v>
      </c>
      <c r="E511" s="120">
        <v>0</v>
      </c>
      <c r="F511" s="74">
        <f t="shared" si="9"/>
      </c>
      <c r="G511" s="66"/>
    </row>
    <row r="512" spans="1:7" ht="14.25">
      <c r="A512" s="111" t="s">
        <v>1002</v>
      </c>
      <c r="B512" s="120"/>
      <c r="C512" s="120"/>
      <c r="D512" s="120">
        <v>0</v>
      </c>
      <c r="E512" s="120">
        <v>0</v>
      </c>
      <c r="F512" s="74">
        <f t="shared" si="9"/>
      </c>
      <c r="G512" s="66"/>
    </row>
    <row r="513" spans="1:7" ht="14.25">
      <c r="A513" s="111" t="s">
        <v>1003</v>
      </c>
      <c r="B513" s="120"/>
      <c r="C513" s="120"/>
      <c r="D513" s="120">
        <v>0</v>
      </c>
      <c r="E513" s="120">
        <v>0</v>
      </c>
      <c r="F513" s="74">
        <f t="shared" si="9"/>
      </c>
      <c r="G513" s="66"/>
    </row>
    <row r="514" spans="1:7" ht="14.25">
      <c r="A514" s="111" t="s">
        <v>1004</v>
      </c>
      <c r="B514" s="120"/>
      <c r="C514" s="120"/>
      <c r="D514" s="120">
        <v>0</v>
      </c>
      <c r="E514" s="120">
        <v>0</v>
      </c>
      <c r="F514" s="74">
        <f t="shared" si="9"/>
      </c>
      <c r="G514" s="66"/>
    </row>
    <row r="515" spans="1:7" ht="14.25">
      <c r="A515" s="111" t="s">
        <v>1005</v>
      </c>
      <c r="B515" s="121">
        <v>545</v>
      </c>
      <c r="C515" s="120"/>
      <c r="D515" s="120">
        <v>656</v>
      </c>
      <c r="E515" s="120">
        <v>656</v>
      </c>
      <c r="F515" s="74">
        <f t="shared" si="9"/>
        <v>100</v>
      </c>
      <c r="G515" s="66">
        <f>(E515-B515)/B515*100</f>
        <v>20.36697247706422</v>
      </c>
    </row>
    <row r="516" spans="1:7" ht="14.25">
      <c r="A516" s="116" t="s">
        <v>212</v>
      </c>
      <c r="B516" s="120">
        <f>SUM(B517:B520)</f>
        <v>10</v>
      </c>
      <c r="C516" s="120">
        <f>SUM(C517:C520)</f>
        <v>10</v>
      </c>
      <c r="D516" s="120">
        <f>SUM(D517:D520)</f>
        <v>9</v>
      </c>
      <c r="E516" s="120">
        <f>SUM(E517:E520)</f>
        <v>9</v>
      </c>
      <c r="F516" s="74">
        <f aca="true" t="shared" si="11" ref="F516:F579">IF(D516&lt;&gt;0,(E516/D516)*100,"")</f>
        <v>100</v>
      </c>
      <c r="G516" s="66">
        <f>(E516-B516)/B516*100</f>
        <v>-10</v>
      </c>
    </row>
    <row r="517" spans="1:7" ht="14.25">
      <c r="A517" s="111" t="s">
        <v>990</v>
      </c>
      <c r="B517" s="121">
        <v>10</v>
      </c>
      <c r="C517" s="120">
        <v>10</v>
      </c>
      <c r="D517" s="120">
        <v>9</v>
      </c>
      <c r="E517" s="120">
        <v>9</v>
      </c>
      <c r="F517" s="74">
        <f t="shared" si="11"/>
        <v>100</v>
      </c>
      <c r="G517" s="66">
        <f>(E517-B517)/B517*100</f>
        <v>-10</v>
      </c>
    </row>
    <row r="518" spans="1:7" ht="14.25">
      <c r="A518" s="111" t="s">
        <v>1006</v>
      </c>
      <c r="B518" s="120"/>
      <c r="C518" s="120"/>
      <c r="D518" s="120">
        <v>0</v>
      </c>
      <c r="E518" s="120">
        <v>0</v>
      </c>
      <c r="F518" s="74">
        <f t="shared" si="11"/>
      </c>
      <c r="G518" s="66"/>
    </row>
    <row r="519" spans="1:7" ht="14.25">
      <c r="A519" s="111" t="s">
        <v>1007</v>
      </c>
      <c r="B519" s="120"/>
      <c r="C519" s="120"/>
      <c r="D519" s="120">
        <v>0</v>
      </c>
      <c r="E519" s="120">
        <v>0</v>
      </c>
      <c r="F519" s="74">
        <f t="shared" si="11"/>
      </c>
      <c r="G519" s="66"/>
    </row>
    <row r="520" spans="1:7" ht="14.25">
      <c r="A520" s="111" t="s">
        <v>1008</v>
      </c>
      <c r="B520" s="120"/>
      <c r="C520" s="120"/>
      <c r="D520" s="120">
        <v>0</v>
      </c>
      <c r="E520" s="120">
        <v>0</v>
      </c>
      <c r="F520" s="74">
        <f t="shared" si="11"/>
      </c>
      <c r="G520" s="66"/>
    </row>
    <row r="521" spans="1:7" ht="14.25">
      <c r="A521" s="116" t="s">
        <v>213</v>
      </c>
      <c r="B521" s="120">
        <f>SUM(B522:B525)</f>
        <v>0</v>
      </c>
      <c r="C521" s="120">
        <f>SUM(C522:C525)</f>
        <v>0</v>
      </c>
      <c r="D521" s="120">
        <f>SUM(D522:D525)</f>
        <v>2</v>
      </c>
      <c r="E521" s="120">
        <f>SUM(E522:E525)</f>
        <v>2</v>
      </c>
      <c r="F521" s="74">
        <f t="shared" si="11"/>
        <v>100</v>
      </c>
      <c r="G521" s="66"/>
    </row>
    <row r="522" spans="1:7" ht="14.25">
      <c r="A522" s="111" t="s">
        <v>1009</v>
      </c>
      <c r="B522" s="120"/>
      <c r="C522" s="120"/>
      <c r="D522" s="120">
        <v>0</v>
      </c>
      <c r="E522" s="120">
        <v>0</v>
      </c>
      <c r="F522" s="74">
        <f t="shared" si="11"/>
      </c>
      <c r="G522" s="66"/>
    </row>
    <row r="523" spans="1:7" ht="14.25">
      <c r="A523" s="111" t="s">
        <v>1010</v>
      </c>
      <c r="B523" s="120"/>
      <c r="C523" s="120"/>
      <c r="D523" s="120">
        <v>2</v>
      </c>
      <c r="E523" s="120">
        <v>2</v>
      </c>
      <c r="F523" s="74">
        <f t="shared" si="11"/>
        <v>100</v>
      </c>
      <c r="G523" s="66"/>
    </row>
    <row r="524" spans="1:7" ht="14.25">
      <c r="A524" s="111" t="s">
        <v>1011</v>
      </c>
      <c r="B524" s="120"/>
      <c r="C524" s="120"/>
      <c r="D524" s="120">
        <v>0</v>
      </c>
      <c r="E524" s="120">
        <v>0</v>
      </c>
      <c r="F524" s="74">
        <f t="shared" si="11"/>
      </c>
      <c r="G524" s="66"/>
    </row>
    <row r="525" spans="1:7" ht="14.25">
      <c r="A525" s="111" t="s">
        <v>1012</v>
      </c>
      <c r="B525" s="120"/>
      <c r="C525" s="120"/>
      <c r="D525" s="120">
        <v>0</v>
      </c>
      <c r="E525" s="120">
        <v>0</v>
      </c>
      <c r="F525" s="74">
        <f t="shared" si="11"/>
      </c>
      <c r="G525" s="66"/>
    </row>
    <row r="526" spans="1:7" ht="14.25">
      <c r="A526" s="116" t="s">
        <v>214</v>
      </c>
      <c r="B526" s="120">
        <f>SUM(B527:B532)</f>
        <v>95</v>
      </c>
      <c r="C526" s="120">
        <f>SUM(C527:C532)</f>
        <v>38.3</v>
      </c>
      <c r="D526" s="120">
        <f>SUM(D527:D532)</f>
        <v>97</v>
      </c>
      <c r="E526" s="120">
        <f>SUM(E527:E532)</f>
        <v>97</v>
      </c>
      <c r="F526" s="74">
        <f t="shared" si="11"/>
        <v>100</v>
      </c>
      <c r="G526" s="66">
        <f>(E526-B526)/B526*100</f>
        <v>2.1052631578947367</v>
      </c>
    </row>
    <row r="527" spans="1:7" ht="14.25">
      <c r="A527" s="111" t="s">
        <v>990</v>
      </c>
      <c r="B527" s="121"/>
      <c r="C527" s="120"/>
      <c r="D527" s="120">
        <v>0</v>
      </c>
      <c r="E527" s="120">
        <v>0</v>
      </c>
      <c r="F527" s="74">
        <f t="shared" si="11"/>
      </c>
      <c r="G527" s="66"/>
    </row>
    <row r="528" spans="1:7" ht="14.25">
      <c r="A528" s="111" t="s">
        <v>1013</v>
      </c>
      <c r="B528" s="121">
        <v>22</v>
      </c>
      <c r="C528" s="120">
        <v>21.8</v>
      </c>
      <c r="D528" s="120">
        <v>32</v>
      </c>
      <c r="E528" s="120">
        <v>32</v>
      </c>
      <c r="F528" s="74">
        <f t="shared" si="11"/>
        <v>100</v>
      </c>
      <c r="G528" s="66">
        <f>(E528-B528)/B528*100</f>
        <v>45.45454545454545</v>
      </c>
    </row>
    <row r="529" spans="1:7" ht="14.25">
      <c r="A529" s="111" t="s">
        <v>1014</v>
      </c>
      <c r="B529" s="121"/>
      <c r="C529" s="120">
        <v>0</v>
      </c>
      <c r="D529" s="120">
        <v>0</v>
      </c>
      <c r="E529" s="120">
        <v>0</v>
      </c>
      <c r="F529" s="74">
        <f t="shared" si="11"/>
      </c>
      <c r="G529" s="66"/>
    </row>
    <row r="530" spans="1:7" ht="14.25">
      <c r="A530" s="111" t="s">
        <v>1015</v>
      </c>
      <c r="B530" s="121"/>
      <c r="C530" s="120">
        <v>0</v>
      </c>
      <c r="D530" s="120">
        <v>0</v>
      </c>
      <c r="E530" s="120">
        <v>0</v>
      </c>
      <c r="F530" s="74">
        <f t="shared" si="11"/>
      </c>
      <c r="G530" s="66"/>
    </row>
    <row r="531" spans="1:7" ht="14.25">
      <c r="A531" s="111" t="s">
        <v>1016</v>
      </c>
      <c r="B531" s="121"/>
      <c r="C531" s="120">
        <v>0</v>
      </c>
      <c r="D531" s="120">
        <v>0</v>
      </c>
      <c r="E531" s="120">
        <v>0</v>
      </c>
      <c r="F531" s="74">
        <f t="shared" si="11"/>
      </c>
      <c r="G531" s="66"/>
    </row>
    <row r="532" spans="1:7" ht="14.25">
      <c r="A532" s="111" t="s">
        <v>1017</v>
      </c>
      <c r="B532" s="121">
        <v>73</v>
      </c>
      <c r="C532" s="120">
        <v>16.5</v>
      </c>
      <c r="D532" s="120">
        <v>65</v>
      </c>
      <c r="E532" s="120">
        <v>65</v>
      </c>
      <c r="F532" s="74">
        <f t="shared" si="11"/>
        <v>100</v>
      </c>
      <c r="G532" s="66">
        <f>(E532-B532)/B532*100</f>
        <v>-10.95890410958904</v>
      </c>
    </row>
    <row r="533" spans="1:7" ht="14.25">
      <c r="A533" s="116" t="s">
        <v>215</v>
      </c>
      <c r="B533" s="120">
        <f>SUM(B534:B536)</f>
        <v>0</v>
      </c>
      <c r="C533" s="120">
        <f>SUM(C534:C536)</f>
        <v>0</v>
      </c>
      <c r="D533" s="120">
        <f>SUM(D534:D536)</f>
        <v>0</v>
      </c>
      <c r="E533" s="120">
        <f>SUM(E534:E536)</f>
        <v>0</v>
      </c>
      <c r="F533" s="74">
        <f t="shared" si="11"/>
      </c>
      <c r="G533" s="66"/>
    </row>
    <row r="534" spans="1:7" ht="14.25">
      <c r="A534" s="111" t="s">
        <v>1018</v>
      </c>
      <c r="B534" s="120"/>
      <c r="C534" s="120"/>
      <c r="D534" s="120">
        <v>0</v>
      </c>
      <c r="E534" s="120">
        <v>0</v>
      </c>
      <c r="F534" s="74">
        <f t="shared" si="11"/>
      </c>
      <c r="G534" s="66"/>
    </row>
    <row r="535" spans="1:7" ht="14.25">
      <c r="A535" s="111" t="s">
        <v>1019</v>
      </c>
      <c r="B535" s="120"/>
      <c r="C535" s="120"/>
      <c r="D535" s="120">
        <v>0</v>
      </c>
      <c r="E535" s="120">
        <v>0</v>
      </c>
      <c r="F535" s="74">
        <f t="shared" si="11"/>
      </c>
      <c r="G535" s="66"/>
    </row>
    <row r="536" spans="1:7" ht="14.25">
      <c r="A536" s="111" t="s">
        <v>1020</v>
      </c>
      <c r="B536" s="120"/>
      <c r="C536" s="120"/>
      <c r="D536" s="120">
        <v>0</v>
      </c>
      <c r="E536" s="120">
        <v>0</v>
      </c>
      <c r="F536" s="74">
        <f t="shared" si="11"/>
      </c>
      <c r="G536" s="66"/>
    </row>
    <row r="537" spans="1:7" ht="14.25">
      <c r="A537" s="116" t="s">
        <v>216</v>
      </c>
      <c r="B537" s="120">
        <f>B538+B539</f>
        <v>0</v>
      </c>
      <c r="C537" s="120">
        <f>C538+C539</f>
        <v>0</v>
      </c>
      <c r="D537" s="120">
        <f>D538+D539</f>
        <v>0</v>
      </c>
      <c r="E537" s="120">
        <f>E538+E539</f>
        <v>0</v>
      </c>
      <c r="F537" s="74">
        <f t="shared" si="11"/>
      </c>
      <c r="G537" s="66"/>
    </row>
    <row r="538" spans="1:7" ht="14.25">
      <c r="A538" s="111" t="s">
        <v>1021</v>
      </c>
      <c r="B538" s="120"/>
      <c r="C538" s="120"/>
      <c r="D538" s="120">
        <v>0</v>
      </c>
      <c r="E538" s="120">
        <v>0</v>
      </c>
      <c r="F538" s="74">
        <f t="shared" si="11"/>
      </c>
      <c r="G538" s="66"/>
    </row>
    <row r="539" spans="1:7" ht="14.25">
      <c r="A539" s="111" t="s">
        <v>1022</v>
      </c>
      <c r="B539" s="120"/>
      <c r="C539" s="120"/>
      <c r="D539" s="120">
        <v>0</v>
      </c>
      <c r="E539" s="120">
        <v>0</v>
      </c>
      <c r="F539" s="74">
        <f t="shared" si="11"/>
      </c>
      <c r="G539" s="66"/>
    </row>
    <row r="540" spans="1:7" ht="14.25">
      <c r="A540" s="116" t="s">
        <v>1023</v>
      </c>
      <c r="B540" s="120">
        <f>SUM(B541:B544)</f>
        <v>1</v>
      </c>
      <c r="C540" s="120">
        <f>SUM(C541:C544)</f>
        <v>30.8</v>
      </c>
      <c r="D540" s="120">
        <f>SUM(D541:D544)</f>
        <v>39</v>
      </c>
      <c r="E540" s="120">
        <f>SUM(E541:E544)</f>
        <v>39</v>
      </c>
      <c r="F540" s="74">
        <f t="shared" si="11"/>
        <v>100</v>
      </c>
      <c r="G540" s="66">
        <f>(E540-B540)/B540*100</f>
        <v>3800</v>
      </c>
    </row>
    <row r="541" spans="1:7" ht="14.25">
      <c r="A541" s="111" t="s">
        <v>1024</v>
      </c>
      <c r="B541" s="120"/>
      <c r="C541" s="120"/>
      <c r="D541" s="120">
        <v>0</v>
      </c>
      <c r="E541" s="120">
        <v>0</v>
      </c>
      <c r="F541" s="74">
        <f t="shared" si="11"/>
      </c>
      <c r="G541" s="66"/>
    </row>
    <row r="542" spans="1:7" ht="14.25">
      <c r="A542" s="111" t="s">
        <v>1025</v>
      </c>
      <c r="B542" s="120"/>
      <c r="C542" s="120"/>
      <c r="D542" s="120">
        <v>0</v>
      </c>
      <c r="E542" s="120">
        <v>0</v>
      </c>
      <c r="F542" s="74">
        <f t="shared" si="11"/>
      </c>
      <c r="G542" s="66"/>
    </row>
    <row r="543" spans="1:7" ht="14.25">
      <c r="A543" s="111" t="s">
        <v>1026</v>
      </c>
      <c r="B543" s="120"/>
      <c r="C543" s="120"/>
      <c r="D543" s="120">
        <v>0</v>
      </c>
      <c r="E543" s="120">
        <v>0</v>
      </c>
      <c r="F543" s="74">
        <f t="shared" si="11"/>
      </c>
      <c r="G543" s="66"/>
    </row>
    <row r="544" spans="1:7" ht="14.25">
      <c r="A544" s="111" t="s">
        <v>1027</v>
      </c>
      <c r="B544" s="121">
        <v>1</v>
      </c>
      <c r="C544" s="120">
        <v>30.8</v>
      </c>
      <c r="D544" s="120">
        <v>39</v>
      </c>
      <c r="E544" s="120">
        <v>39</v>
      </c>
      <c r="F544" s="74">
        <f t="shared" si="11"/>
        <v>100</v>
      </c>
      <c r="G544" s="66">
        <f>(E544-B544)/B544*100</f>
        <v>3800</v>
      </c>
    </row>
    <row r="545" spans="1:7" ht="14.25">
      <c r="A545" s="116" t="s">
        <v>217</v>
      </c>
      <c r="B545" s="120">
        <f>SUM(B546,B560,B568,B579,B590)</f>
        <v>1902</v>
      </c>
      <c r="C545" s="120">
        <f>SUM(C546,C560,C568,C579,C590)</f>
        <v>1000</v>
      </c>
      <c r="D545" s="120">
        <f>SUM(D546,D560,D568,D579,D590)</f>
        <v>2584</v>
      </c>
      <c r="E545" s="120">
        <f>SUM(E546,E560,E568,E579,E590)</f>
        <v>2584</v>
      </c>
      <c r="F545" s="74">
        <f t="shared" si="11"/>
        <v>100</v>
      </c>
      <c r="G545" s="66">
        <f>(E545-B545)/B545*100</f>
        <v>35.856992639327025</v>
      </c>
    </row>
    <row r="546" spans="1:7" ht="14.25">
      <c r="A546" s="116" t="s">
        <v>218</v>
      </c>
      <c r="B546" s="120">
        <f>SUM(B547:B559)</f>
        <v>934</v>
      </c>
      <c r="C546" s="120">
        <f>SUM(C547:C559)</f>
        <v>548</v>
      </c>
      <c r="D546" s="120">
        <f>SUM(D547:D559)</f>
        <v>1063</v>
      </c>
      <c r="E546" s="120">
        <f>SUM(E547:E559)</f>
        <v>1063</v>
      </c>
      <c r="F546" s="74">
        <f t="shared" si="11"/>
        <v>100</v>
      </c>
      <c r="G546" s="66">
        <f>(E546-B546)/B546*100</f>
        <v>13.81156316916488</v>
      </c>
    </row>
    <row r="547" spans="1:7" ht="14.25">
      <c r="A547" s="111" t="s">
        <v>717</v>
      </c>
      <c r="B547" s="121">
        <v>96</v>
      </c>
      <c r="C547" s="120">
        <v>95</v>
      </c>
      <c r="D547" s="120">
        <v>97</v>
      </c>
      <c r="E547" s="120">
        <v>97</v>
      </c>
      <c r="F547" s="74">
        <f t="shared" si="11"/>
        <v>100</v>
      </c>
      <c r="G547" s="66">
        <f>(E547-B547)/B547*100</f>
        <v>1.0416666666666665</v>
      </c>
    </row>
    <row r="548" spans="1:7" ht="14.25">
      <c r="A548" s="111" t="s">
        <v>718</v>
      </c>
      <c r="B548" s="121">
        <v>2</v>
      </c>
      <c r="C548" s="120">
        <v>11</v>
      </c>
      <c r="D548" s="120">
        <v>9</v>
      </c>
      <c r="E548" s="120">
        <v>9</v>
      </c>
      <c r="F548" s="74">
        <f t="shared" si="11"/>
        <v>100</v>
      </c>
      <c r="G548" s="66">
        <f>(E548-B548)/B548*100</f>
        <v>350</v>
      </c>
    </row>
    <row r="549" spans="1:7" ht="14.25">
      <c r="A549" s="111" t="s">
        <v>719</v>
      </c>
      <c r="B549" s="121"/>
      <c r="C549" s="120">
        <v>0</v>
      </c>
      <c r="D549" s="120">
        <v>0</v>
      </c>
      <c r="E549" s="120">
        <v>0</v>
      </c>
      <c r="F549" s="74">
        <f t="shared" si="11"/>
      </c>
      <c r="G549" s="66"/>
    </row>
    <row r="550" spans="1:7" ht="14.25">
      <c r="A550" s="111" t="s">
        <v>1028</v>
      </c>
      <c r="B550" s="121">
        <v>79</v>
      </c>
      <c r="C550" s="120">
        <v>83</v>
      </c>
      <c r="D550" s="120">
        <v>79</v>
      </c>
      <c r="E550" s="120">
        <v>79</v>
      </c>
      <c r="F550" s="74">
        <f t="shared" si="11"/>
        <v>100</v>
      </c>
      <c r="G550" s="66">
        <f>(E550-B550)/B550*100</f>
        <v>0</v>
      </c>
    </row>
    <row r="551" spans="1:7" ht="14.25">
      <c r="A551" s="111" t="s">
        <v>1029</v>
      </c>
      <c r="B551" s="121"/>
      <c r="C551" s="120">
        <v>0</v>
      </c>
      <c r="D551" s="120">
        <v>0</v>
      </c>
      <c r="E551" s="120">
        <v>0</v>
      </c>
      <c r="F551" s="74">
        <f t="shared" si="11"/>
      </c>
      <c r="G551" s="66"/>
    </row>
    <row r="552" spans="1:7" ht="14.25">
      <c r="A552" s="111" t="s">
        <v>1030</v>
      </c>
      <c r="B552" s="121"/>
      <c r="C552" s="120">
        <v>0</v>
      </c>
      <c r="D552" s="120">
        <v>0</v>
      </c>
      <c r="E552" s="120">
        <v>0</v>
      </c>
      <c r="F552" s="74">
        <f t="shared" si="11"/>
      </c>
      <c r="G552" s="66"/>
    </row>
    <row r="553" spans="1:7" ht="14.25">
      <c r="A553" s="111" t="s">
        <v>1031</v>
      </c>
      <c r="B553" s="121"/>
      <c r="C553" s="120">
        <v>0</v>
      </c>
      <c r="D553" s="120">
        <v>0</v>
      </c>
      <c r="E553" s="120">
        <v>0</v>
      </c>
      <c r="F553" s="74">
        <f t="shared" si="11"/>
      </c>
      <c r="G553" s="66"/>
    </row>
    <row r="554" spans="1:7" ht="14.25">
      <c r="A554" s="111" t="s">
        <v>1032</v>
      </c>
      <c r="B554" s="121"/>
      <c r="C554" s="120">
        <v>0</v>
      </c>
      <c r="D554" s="120">
        <v>0</v>
      </c>
      <c r="E554" s="120">
        <v>0</v>
      </c>
      <c r="F554" s="74">
        <f t="shared" si="11"/>
      </c>
      <c r="G554" s="66"/>
    </row>
    <row r="555" spans="1:7" ht="14.25">
      <c r="A555" s="111" t="s">
        <v>1033</v>
      </c>
      <c r="B555" s="121">
        <v>251</v>
      </c>
      <c r="C555" s="120">
        <v>251</v>
      </c>
      <c r="D555" s="120">
        <v>252</v>
      </c>
      <c r="E555" s="120">
        <v>252</v>
      </c>
      <c r="F555" s="74">
        <f t="shared" si="11"/>
        <v>100</v>
      </c>
      <c r="G555" s="66">
        <f>(E555-B555)/B555*100</f>
        <v>0.398406374501992</v>
      </c>
    </row>
    <row r="556" spans="1:7" ht="14.25">
      <c r="A556" s="111" t="s">
        <v>1034</v>
      </c>
      <c r="B556" s="121"/>
      <c r="C556" s="120">
        <v>0</v>
      </c>
      <c r="D556" s="120">
        <v>0</v>
      </c>
      <c r="E556" s="120">
        <v>0</v>
      </c>
      <c r="F556" s="74">
        <f t="shared" si="11"/>
      </c>
      <c r="G556" s="66"/>
    </row>
    <row r="557" spans="1:7" ht="14.25">
      <c r="A557" s="111" t="s">
        <v>1035</v>
      </c>
      <c r="B557" s="121"/>
      <c r="C557" s="120">
        <v>0</v>
      </c>
      <c r="D557" s="120">
        <v>5</v>
      </c>
      <c r="E557" s="120">
        <v>5</v>
      </c>
      <c r="F557" s="74">
        <f t="shared" si="11"/>
        <v>100</v>
      </c>
      <c r="G557" s="66"/>
    </row>
    <row r="558" spans="1:7" ht="14.25">
      <c r="A558" s="111" t="s">
        <v>1036</v>
      </c>
      <c r="B558" s="121">
        <v>110</v>
      </c>
      <c r="C558" s="120">
        <v>108</v>
      </c>
      <c r="D558" s="120">
        <v>116</v>
      </c>
      <c r="E558" s="120">
        <v>116</v>
      </c>
      <c r="F558" s="74">
        <f t="shared" si="11"/>
        <v>100</v>
      </c>
      <c r="G558" s="66">
        <f>(E558-B558)/B558*100</f>
        <v>5.454545454545454</v>
      </c>
    </row>
    <row r="559" spans="1:7" ht="14.25">
      <c r="A559" s="111" t="s">
        <v>1037</v>
      </c>
      <c r="B559" s="121">
        <v>396</v>
      </c>
      <c r="C559" s="120"/>
      <c r="D559" s="120">
        <v>505</v>
      </c>
      <c r="E559" s="120">
        <v>505</v>
      </c>
      <c r="F559" s="74">
        <f t="shared" si="11"/>
        <v>100</v>
      </c>
      <c r="G559" s="66">
        <f>(E559-B559)/B559*100</f>
        <v>27.525252525252526</v>
      </c>
    </row>
    <row r="560" spans="1:7" ht="14.25">
      <c r="A560" s="116" t="s">
        <v>219</v>
      </c>
      <c r="B560" s="120">
        <f>SUM(B561:B567)</f>
        <v>15</v>
      </c>
      <c r="C560" s="120">
        <f>SUM(C561:C567)</f>
        <v>16</v>
      </c>
      <c r="D560" s="120">
        <f>SUM(D561:D567)</f>
        <v>88</v>
      </c>
      <c r="E560" s="120">
        <f>SUM(E561:E567)</f>
        <v>88</v>
      </c>
      <c r="F560" s="74">
        <f t="shared" si="11"/>
        <v>100</v>
      </c>
      <c r="G560" s="66">
        <f>(E560-B560)/B560*100</f>
        <v>486.66666666666663</v>
      </c>
    </row>
    <row r="561" spans="1:7" ht="14.25">
      <c r="A561" s="111" t="s">
        <v>717</v>
      </c>
      <c r="B561" s="120"/>
      <c r="C561" s="120"/>
      <c r="D561" s="120">
        <v>0</v>
      </c>
      <c r="E561" s="120">
        <v>0</v>
      </c>
      <c r="F561" s="74">
        <f t="shared" si="11"/>
      </c>
      <c r="G561" s="66"/>
    </row>
    <row r="562" spans="1:7" ht="14.25">
      <c r="A562" s="111" t="s">
        <v>718</v>
      </c>
      <c r="B562" s="120"/>
      <c r="C562" s="120"/>
      <c r="D562" s="120">
        <v>0</v>
      </c>
      <c r="E562" s="120">
        <v>0</v>
      </c>
      <c r="F562" s="74">
        <f t="shared" si="11"/>
      </c>
      <c r="G562" s="66"/>
    </row>
    <row r="563" spans="1:7" ht="14.25">
      <c r="A563" s="111" t="s">
        <v>719</v>
      </c>
      <c r="B563" s="120"/>
      <c r="C563" s="120"/>
      <c r="D563" s="120">
        <v>0</v>
      </c>
      <c r="E563" s="120">
        <v>0</v>
      </c>
      <c r="F563" s="74">
        <f t="shared" si="11"/>
      </c>
      <c r="G563" s="66"/>
    </row>
    <row r="564" spans="1:7" ht="14.25">
      <c r="A564" s="111" t="s">
        <v>1038</v>
      </c>
      <c r="B564" s="120"/>
      <c r="C564" s="120"/>
      <c r="D564" s="120">
        <v>70</v>
      </c>
      <c r="E564" s="120">
        <v>70</v>
      </c>
      <c r="F564" s="74">
        <f t="shared" si="11"/>
        <v>100</v>
      </c>
      <c r="G564" s="66"/>
    </row>
    <row r="565" spans="1:7" ht="14.25">
      <c r="A565" s="111" t="s">
        <v>1039</v>
      </c>
      <c r="B565" s="120"/>
      <c r="C565" s="120"/>
      <c r="D565" s="120">
        <v>0</v>
      </c>
      <c r="E565" s="120">
        <v>0</v>
      </c>
      <c r="F565" s="74">
        <f t="shared" si="11"/>
      </c>
      <c r="G565" s="66"/>
    </row>
    <row r="566" spans="1:7" ht="14.25">
      <c r="A566" s="111" t="s">
        <v>1040</v>
      </c>
      <c r="B566" s="120"/>
      <c r="C566" s="120"/>
      <c r="D566" s="120">
        <v>0</v>
      </c>
      <c r="E566" s="120">
        <v>0</v>
      </c>
      <c r="F566" s="74">
        <f t="shared" si="11"/>
      </c>
      <c r="G566" s="66"/>
    </row>
    <row r="567" spans="1:7" ht="14.25">
      <c r="A567" s="111" t="s">
        <v>1041</v>
      </c>
      <c r="B567" s="121">
        <v>15</v>
      </c>
      <c r="C567" s="120">
        <v>16</v>
      </c>
      <c r="D567" s="120">
        <v>18</v>
      </c>
      <c r="E567" s="120">
        <v>18</v>
      </c>
      <c r="F567" s="74">
        <f t="shared" si="11"/>
        <v>100</v>
      </c>
      <c r="G567" s="66">
        <f>(E567-B567)/B567*100</f>
        <v>20</v>
      </c>
    </row>
    <row r="568" spans="1:7" ht="14.25">
      <c r="A568" s="116" t="s">
        <v>220</v>
      </c>
      <c r="B568" s="120">
        <f>SUM(B569:B578)</f>
        <v>268</v>
      </c>
      <c r="C568" s="120">
        <f>SUM(C569:C578)</f>
        <v>37</v>
      </c>
      <c r="D568" s="120">
        <f>SUM(D569:D578)</f>
        <v>730</v>
      </c>
      <c r="E568" s="120">
        <f>SUM(E569:E578)</f>
        <v>730</v>
      </c>
      <c r="F568" s="74">
        <f t="shared" si="11"/>
        <v>100</v>
      </c>
      <c r="G568" s="66">
        <f>(E568-B568)/B568*100</f>
        <v>172.38805970149252</v>
      </c>
    </row>
    <row r="569" spans="1:7" ht="14.25">
      <c r="A569" s="111" t="s">
        <v>717</v>
      </c>
      <c r="B569" s="121"/>
      <c r="C569" s="120">
        <v>0</v>
      </c>
      <c r="D569" s="120">
        <v>0</v>
      </c>
      <c r="E569" s="120">
        <v>0</v>
      </c>
      <c r="F569" s="74">
        <f t="shared" si="11"/>
      </c>
      <c r="G569" s="66"/>
    </row>
    <row r="570" spans="1:7" ht="14.25">
      <c r="A570" s="111" t="s">
        <v>718</v>
      </c>
      <c r="B570" s="121"/>
      <c r="C570" s="120">
        <v>0</v>
      </c>
      <c r="D570" s="120">
        <v>0</v>
      </c>
      <c r="E570" s="120">
        <v>0</v>
      </c>
      <c r="F570" s="74">
        <f t="shared" si="11"/>
      </c>
      <c r="G570" s="66"/>
    </row>
    <row r="571" spans="1:7" ht="14.25">
      <c r="A571" s="111" t="s">
        <v>719</v>
      </c>
      <c r="B571" s="121"/>
      <c r="C571" s="120">
        <v>0</v>
      </c>
      <c r="D571" s="120">
        <v>0</v>
      </c>
      <c r="E571" s="120">
        <v>0</v>
      </c>
      <c r="F571" s="74">
        <f t="shared" si="11"/>
      </c>
      <c r="G571" s="66"/>
    </row>
    <row r="572" spans="1:7" ht="14.25">
      <c r="A572" s="111" t="s">
        <v>1042</v>
      </c>
      <c r="B572" s="121"/>
      <c r="C572" s="120">
        <v>0</v>
      </c>
      <c r="D572" s="120">
        <v>0</v>
      </c>
      <c r="E572" s="120">
        <v>0</v>
      </c>
      <c r="F572" s="74">
        <f t="shared" si="11"/>
      </c>
      <c r="G572" s="66"/>
    </row>
    <row r="573" spans="1:7" ht="14.25">
      <c r="A573" s="111" t="s">
        <v>1043</v>
      </c>
      <c r="B573" s="121"/>
      <c r="C573" s="120">
        <v>3</v>
      </c>
      <c r="D573" s="120">
        <v>3</v>
      </c>
      <c r="E573" s="120">
        <v>3</v>
      </c>
      <c r="F573" s="74">
        <f t="shared" si="11"/>
        <v>100</v>
      </c>
      <c r="G573" s="66"/>
    </row>
    <row r="574" spans="1:7" ht="14.25">
      <c r="A574" s="111" t="s">
        <v>1044</v>
      </c>
      <c r="B574" s="121"/>
      <c r="C574" s="120">
        <v>0</v>
      </c>
      <c r="D574" s="120">
        <v>0</v>
      </c>
      <c r="E574" s="120">
        <v>0</v>
      </c>
      <c r="F574" s="74">
        <f t="shared" si="11"/>
      </c>
      <c r="G574" s="66"/>
    </row>
    <row r="575" spans="1:7" ht="14.25">
      <c r="A575" s="111" t="s">
        <v>1045</v>
      </c>
      <c r="B575" s="121">
        <v>160</v>
      </c>
      <c r="C575" s="120"/>
      <c r="D575" s="120">
        <v>668</v>
      </c>
      <c r="E575" s="120">
        <v>668</v>
      </c>
      <c r="F575" s="74">
        <f t="shared" si="11"/>
        <v>100</v>
      </c>
      <c r="G575" s="66">
        <f>(E575-B575)/B575*100</f>
        <v>317.5</v>
      </c>
    </row>
    <row r="576" spans="1:7" ht="14.25">
      <c r="A576" s="111" t="s">
        <v>1046</v>
      </c>
      <c r="B576" s="121">
        <v>108</v>
      </c>
      <c r="C576" s="120">
        <v>34</v>
      </c>
      <c r="D576" s="120">
        <v>59</v>
      </c>
      <c r="E576" s="120">
        <v>59</v>
      </c>
      <c r="F576" s="74">
        <f t="shared" si="11"/>
        <v>100</v>
      </c>
      <c r="G576" s="66">
        <f>(E576-B576)/B576*100</f>
        <v>-45.370370370370374</v>
      </c>
    </row>
    <row r="577" spans="1:7" ht="14.25">
      <c r="A577" s="111" t="s">
        <v>1047</v>
      </c>
      <c r="B577" s="121"/>
      <c r="C577" s="120">
        <v>0</v>
      </c>
      <c r="D577" s="120">
        <v>0</v>
      </c>
      <c r="E577" s="120">
        <v>0</v>
      </c>
      <c r="F577" s="74">
        <f t="shared" si="11"/>
      </c>
      <c r="G577" s="66"/>
    </row>
    <row r="578" spans="1:7" ht="14.25">
      <c r="A578" s="111" t="s">
        <v>1048</v>
      </c>
      <c r="B578" s="121"/>
      <c r="C578" s="120">
        <v>0</v>
      </c>
      <c r="D578" s="120">
        <v>0</v>
      </c>
      <c r="E578" s="120">
        <v>0</v>
      </c>
      <c r="F578" s="74">
        <f t="shared" si="11"/>
      </c>
      <c r="G578" s="66"/>
    </row>
    <row r="579" spans="1:7" ht="14.25">
      <c r="A579" s="116" t="s">
        <v>221</v>
      </c>
      <c r="B579" s="120">
        <f>SUM(B580:B589)</f>
        <v>405</v>
      </c>
      <c r="C579" s="120">
        <f>SUM(C580:C589)</f>
        <v>399</v>
      </c>
      <c r="D579" s="120">
        <f>SUM(D580:D589)</f>
        <v>430</v>
      </c>
      <c r="E579" s="120">
        <f>SUM(E580:E589)</f>
        <v>430</v>
      </c>
      <c r="F579" s="74">
        <f t="shared" si="11"/>
        <v>100</v>
      </c>
      <c r="G579" s="66">
        <f>(E579-B579)/B579*100</f>
        <v>6.172839506172839</v>
      </c>
    </row>
    <row r="580" spans="1:7" ht="14.25">
      <c r="A580" s="111" t="s">
        <v>717</v>
      </c>
      <c r="B580" s="121"/>
      <c r="C580" s="120">
        <v>0</v>
      </c>
      <c r="D580" s="120">
        <v>0</v>
      </c>
      <c r="E580" s="120">
        <v>0</v>
      </c>
      <c r="F580" s="74">
        <f aca="true" t="shared" si="12" ref="F580:F643">IF(D580&lt;&gt;0,(E580/D580)*100,"")</f>
      </c>
      <c r="G580" s="66"/>
    </row>
    <row r="581" spans="1:7" ht="14.25">
      <c r="A581" s="111" t="s">
        <v>718</v>
      </c>
      <c r="B581" s="121"/>
      <c r="C581" s="120">
        <v>0</v>
      </c>
      <c r="D581" s="120">
        <v>7</v>
      </c>
      <c r="E581" s="120">
        <v>7</v>
      </c>
      <c r="F581" s="74">
        <f t="shared" si="12"/>
        <v>100</v>
      </c>
      <c r="G581" s="66"/>
    </row>
    <row r="582" spans="1:7" ht="14.25">
      <c r="A582" s="111" t="s">
        <v>719</v>
      </c>
      <c r="B582" s="121"/>
      <c r="C582" s="120">
        <v>0</v>
      </c>
      <c r="D582" s="120">
        <v>0</v>
      </c>
      <c r="E582" s="120">
        <v>0</v>
      </c>
      <c r="F582" s="74">
        <f t="shared" si="12"/>
      </c>
      <c r="G582" s="66"/>
    </row>
    <row r="583" spans="1:7" ht="14.25">
      <c r="A583" s="111" t="s">
        <v>1049</v>
      </c>
      <c r="B583" s="121">
        <v>179</v>
      </c>
      <c r="C583" s="120">
        <v>186</v>
      </c>
      <c r="D583" s="120">
        <v>188</v>
      </c>
      <c r="E583" s="120">
        <v>188</v>
      </c>
      <c r="F583" s="74">
        <f t="shared" si="12"/>
        <v>100</v>
      </c>
      <c r="G583" s="66">
        <f>(E583-B583)/B583*100</f>
        <v>5.027932960893855</v>
      </c>
    </row>
    <row r="584" spans="1:7" ht="14.25">
      <c r="A584" s="111" t="s">
        <v>1050</v>
      </c>
      <c r="B584" s="121">
        <v>56</v>
      </c>
      <c r="C584" s="120">
        <v>44</v>
      </c>
      <c r="D584" s="120">
        <v>62</v>
      </c>
      <c r="E584" s="120">
        <v>62</v>
      </c>
      <c r="F584" s="74">
        <f t="shared" si="12"/>
        <v>100</v>
      </c>
      <c r="G584" s="66">
        <f>(E584-B584)/B584*100</f>
        <v>10.714285714285714</v>
      </c>
    </row>
    <row r="585" spans="1:7" ht="14.25">
      <c r="A585" s="111" t="s">
        <v>1051</v>
      </c>
      <c r="B585" s="121"/>
      <c r="C585" s="120">
        <v>0</v>
      </c>
      <c r="D585" s="120">
        <v>0</v>
      </c>
      <c r="E585" s="120">
        <v>0</v>
      </c>
      <c r="F585" s="74">
        <f t="shared" si="12"/>
      </c>
      <c r="G585" s="66"/>
    </row>
    <row r="586" spans="1:7" ht="14.25">
      <c r="A586" s="111" t="s">
        <v>1052</v>
      </c>
      <c r="B586" s="121"/>
      <c r="C586" s="120">
        <v>0</v>
      </c>
      <c r="D586" s="120">
        <v>0</v>
      </c>
      <c r="E586" s="120">
        <v>0</v>
      </c>
      <c r="F586" s="74">
        <f t="shared" si="12"/>
      </c>
      <c r="G586" s="66"/>
    </row>
    <row r="587" spans="1:7" ht="14.25">
      <c r="A587" s="111" t="s">
        <v>1053</v>
      </c>
      <c r="B587" s="121"/>
      <c r="C587" s="120">
        <v>0</v>
      </c>
      <c r="D587" s="120">
        <v>0</v>
      </c>
      <c r="E587" s="120">
        <v>0</v>
      </c>
      <c r="F587" s="74">
        <f t="shared" si="12"/>
      </c>
      <c r="G587" s="66"/>
    </row>
    <row r="588" spans="1:7" ht="14.25">
      <c r="A588" s="111" t="s">
        <v>1054</v>
      </c>
      <c r="B588" s="121"/>
      <c r="C588" s="120">
        <v>0</v>
      </c>
      <c r="D588" s="120">
        <v>0</v>
      </c>
      <c r="E588" s="120">
        <v>0</v>
      </c>
      <c r="F588" s="74">
        <f t="shared" si="12"/>
      </c>
      <c r="G588" s="66"/>
    </row>
    <row r="589" spans="1:7" ht="14.25">
      <c r="A589" s="111" t="s">
        <v>1055</v>
      </c>
      <c r="B589" s="121">
        <v>170</v>
      </c>
      <c r="C589" s="120">
        <v>169</v>
      </c>
      <c r="D589" s="120">
        <v>173</v>
      </c>
      <c r="E589" s="120">
        <v>173</v>
      </c>
      <c r="F589" s="74">
        <f t="shared" si="12"/>
        <v>100</v>
      </c>
      <c r="G589" s="66">
        <f>(E589-B589)/B589*100</f>
        <v>1.7647058823529411</v>
      </c>
    </row>
    <row r="590" spans="1:7" ht="14.25">
      <c r="A590" s="116" t="s">
        <v>1056</v>
      </c>
      <c r="B590" s="120">
        <f>SUM(B591:B593)</f>
        <v>280</v>
      </c>
      <c r="C590" s="120">
        <f>SUM(C591:C593)</f>
        <v>0</v>
      </c>
      <c r="D590" s="120">
        <f>SUM(D591:D593)</f>
        <v>273</v>
      </c>
      <c r="E590" s="120">
        <f>SUM(E591:E593)</f>
        <v>273</v>
      </c>
      <c r="F590" s="74">
        <f t="shared" si="12"/>
        <v>100</v>
      </c>
      <c r="G590" s="66">
        <f>(E590-B590)/B590*100</f>
        <v>-2.5</v>
      </c>
    </row>
    <row r="591" spans="1:7" ht="14.25">
      <c r="A591" s="111" t="s">
        <v>1057</v>
      </c>
      <c r="B591" s="121">
        <v>5</v>
      </c>
      <c r="C591" s="120"/>
      <c r="D591" s="120">
        <v>0</v>
      </c>
      <c r="E591" s="120">
        <v>0</v>
      </c>
      <c r="F591" s="74">
        <f t="shared" si="12"/>
      </c>
      <c r="G591" s="66">
        <f>(E591-B591)/B591*100</f>
        <v>-100</v>
      </c>
    </row>
    <row r="592" spans="1:7" ht="14.25">
      <c r="A592" s="111" t="s">
        <v>1058</v>
      </c>
      <c r="B592" s="121"/>
      <c r="C592" s="120"/>
      <c r="D592" s="120">
        <v>0</v>
      </c>
      <c r="E592" s="120">
        <v>0</v>
      </c>
      <c r="F592" s="74">
        <f t="shared" si="12"/>
      </c>
      <c r="G592" s="66"/>
    </row>
    <row r="593" spans="1:7" ht="14.25">
      <c r="A593" s="111" t="s">
        <v>1059</v>
      </c>
      <c r="B593" s="121">
        <v>275</v>
      </c>
      <c r="C593" s="120"/>
      <c r="D593" s="120">
        <v>273</v>
      </c>
      <c r="E593" s="120">
        <v>273</v>
      </c>
      <c r="F593" s="74">
        <f t="shared" si="12"/>
        <v>100</v>
      </c>
      <c r="G593" s="66">
        <f>(E593-B593)/B593*100</f>
        <v>-0.7272727272727273</v>
      </c>
    </row>
    <row r="594" spans="1:7" ht="14.25">
      <c r="A594" s="116" t="s">
        <v>222</v>
      </c>
      <c r="B594" s="120">
        <f>SUM(B595,B609,B620,B622,B631,B635,B645,B653,B659,B666,B675,B680,B685,B688,B691,B694,B697,B700,B704,B709)</f>
        <v>24804</v>
      </c>
      <c r="C594" s="120">
        <f>SUM(C595,C609,C620,C622,C631,C635,C645,C653,C659,C666,C675,C680,C685,C688,C691,C694,C697,C700,C704,C709)</f>
        <v>11652.42</v>
      </c>
      <c r="D594" s="120">
        <f>SUM(D595,D609,D620,D622,D631,D635,D645,D653,D659,D666,D675,D680,D685,D688,D691,D694,D697,D700,D704,D709)</f>
        <v>29510</v>
      </c>
      <c r="E594" s="120">
        <f>SUM(E595,E609,E620,E622,E631,E635,E645,E653,E659,E666,E675,E680,E685,E688,E691,E694,E697,E700,E704,E709)</f>
        <v>29441</v>
      </c>
      <c r="F594" s="74">
        <f t="shared" si="12"/>
        <v>99.76618095560826</v>
      </c>
      <c r="G594" s="66">
        <f>(E594-B594)/B594*100</f>
        <v>18.6945653926786</v>
      </c>
    </row>
    <row r="595" spans="1:7" ht="14.25">
      <c r="A595" s="116" t="s">
        <v>223</v>
      </c>
      <c r="B595" s="120">
        <f>SUM(B596:B608)</f>
        <v>1239</v>
      </c>
      <c r="C595" s="120">
        <f>SUM(C596:C608)</f>
        <v>812.4200000000001</v>
      </c>
      <c r="D595" s="120">
        <f>SUM(D596:D608)</f>
        <v>1380</v>
      </c>
      <c r="E595" s="120">
        <f>SUM(E596:E608)</f>
        <v>1380</v>
      </c>
      <c r="F595" s="74">
        <f t="shared" si="12"/>
        <v>100</v>
      </c>
      <c r="G595" s="66">
        <f>(E595-B595)/B595*100</f>
        <v>11.380145278450362</v>
      </c>
    </row>
    <row r="596" spans="1:7" ht="14.25">
      <c r="A596" s="111" t="s">
        <v>717</v>
      </c>
      <c r="B596" s="121"/>
      <c r="C596" s="120">
        <v>0</v>
      </c>
      <c r="D596" s="120">
        <v>0</v>
      </c>
      <c r="E596" s="120">
        <v>0</v>
      </c>
      <c r="F596" s="74">
        <f t="shared" si="12"/>
      </c>
      <c r="G596" s="66"/>
    </row>
    <row r="597" spans="1:7" ht="14.25">
      <c r="A597" s="111" t="s">
        <v>718</v>
      </c>
      <c r="B597" s="121"/>
      <c r="C597" s="120">
        <v>0</v>
      </c>
      <c r="D597" s="120">
        <v>0</v>
      </c>
      <c r="E597" s="120">
        <v>0</v>
      </c>
      <c r="F597" s="74">
        <f t="shared" si="12"/>
      </c>
      <c r="G597" s="66"/>
    </row>
    <row r="598" spans="1:7" ht="14.25">
      <c r="A598" s="111" t="s">
        <v>719</v>
      </c>
      <c r="B598" s="121"/>
      <c r="C598" s="120">
        <v>0</v>
      </c>
      <c r="D598" s="120">
        <v>0</v>
      </c>
      <c r="E598" s="120">
        <v>0</v>
      </c>
      <c r="F598" s="74">
        <f t="shared" si="12"/>
      </c>
      <c r="G598" s="66"/>
    </row>
    <row r="599" spans="1:7" ht="14.25">
      <c r="A599" s="111" t="s">
        <v>1060</v>
      </c>
      <c r="B599" s="121"/>
      <c r="C599" s="120">
        <v>0</v>
      </c>
      <c r="D599" s="120">
        <v>0</v>
      </c>
      <c r="E599" s="120">
        <v>0</v>
      </c>
      <c r="F599" s="74">
        <f t="shared" si="12"/>
      </c>
      <c r="G599" s="66"/>
    </row>
    <row r="600" spans="1:7" ht="14.25">
      <c r="A600" s="111" t="s">
        <v>1061</v>
      </c>
      <c r="B600" s="121">
        <v>4</v>
      </c>
      <c r="C600" s="120">
        <v>4.3</v>
      </c>
      <c r="D600" s="120">
        <v>4</v>
      </c>
      <c r="E600" s="120">
        <v>4</v>
      </c>
      <c r="F600" s="74">
        <f t="shared" si="12"/>
        <v>100</v>
      </c>
      <c r="G600" s="66">
        <f>(E600-B600)/B600*100</f>
        <v>0</v>
      </c>
    </row>
    <row r="601" spans="1:7" ht="14.25">
      <c r="A601" s="111" t="s">
        <v>1062</v>
      </c>
      <c r="B601" s="121">
        <v>47</v>
      </c>
      <c r="C601" s="120">
        <v>33.27</v>
      </c>
      <c r="D601" s="120">
        <v>46</v>
      </c>
      <c r="E601" s="120">
        <v>46</v>
      </c>
      <c r="F601" s="74">
        <f t="shared" si="12"/>
        <v>100</v>
      </c>
      <c r="G601" s="66">
        <f>(E601-B601)/B601*100</f>
        <v>-2.127659574468085</v>
      </c>
    </row>
    <row r="602" spans="1:7" ht="14.25">
      <c r="A602" s="111" t="s">
        <v>1063</v>
      </c>
      <c r="B602" s="121"/>
      <c r="C602" s="120"/>
      <c r="D602" s="120">
        <v>0</v>
      </c>
      <c r="E602" s="120">
        <v>0</v>
      </c>
      <c r="F602" s="74">
        <f t="shared" si="12"/>
      </c>
      <c r="G602" s="66"/>
    </row>
    <row r="603" spans="1:7" ht="14.25">
      <c r="A603" s="111" t="s">
        <v>755</v>
      </c>
      <c r="B603" s="121"/>
      <c r="C603" s="120"/>
      <c r="D603" s="120">
        <v>0</v>
      </c>
      <c r="E603" s="120">
        <v>0</v>
      </c>
      <c r="F603" s="74">
        <f t="shared" si="12"/>
      </c>
      <c r="G603" s="66"/>
    </row>
    <row r="604" spans="1:7" ht="14.25">
      <c r="A604" s="111" t="s">
        <v>1064</v>
      </c>
      <c r="B604" s="121">
        <v>717</v>
      </c>
      <c r="C604" s="120">
        <v>630.91</v>
      </c>
      <c r="D604" s="120">
        <v>780</v>
      </c>
      <c r="E604" s="120">
        <v>780</v>
      </c>
      <c r="F604" s="74">
        <f t="shared" si="12"/>
        <v>100</v>
      </c>
      <c r="G604" s="66">
        <f>(E604-B604)/B604*100</f>
        <v>8.786610878661087</v>
      </c>
    </row>
    <row r="605" spans="1:7" ht="14.25">
      <c r="A605" s="111" t="s">
        <v>1065</v>
      </c>
      <c r="B605" s="121"/>
      <c r="C605" s="120"/>
      <c r="D605" s="120">
        <v>0</v>
      </c>
      <c r="E605" s="120">
        <v>0</v>
      </c>
      <c r="F605" s="74">
        <f t="shared" si="12"/>
      </c>
      <c r="G605" s="66"/>
    </row>
    <row r="606" spans="1:7" ht="14.25">
      <c r="A606" s="111" t="s">
        <v>1066</v>
      </c>
      <c r="B606" s="121">
        <v>155</v>
      </c>
      <c r="C606" s="120">
        <v>142.94</v>
      </c>
      <c r="D606" s="120">
        <v>197</v>
      </c>
      <c r="E606" s="120">
        <v>197</v>
      </c>
      <c r="F606" s="74">
        <f t="shared" si="12"/>
        <v>100</v>
      </c>
      <c r="G606" s="66">
        <f>(E606-B606)/B606*100</f>
        <v>27.09677419354839</v>
      </c>
    </row>
    <row r="607" spans="1:7" ht="14.25">
      <c r="A607" s="111" t="s">
        <v>1067</v>
      </c>
      <c r="B607" s="121"/>
      <c r="C607" s="120">
        <v>1</v>
      </c>
      <c r="D607" s="120">
        <v>1</v>
      </c>
      <c r="E607" s="120">
        <v>1</v>
      </c>
      <c r="F607" s="74">
        <f t="shared" si="12"/>
        <v>100</v>
      </c>
      <c r="G607" s="66"/>
    </row>
    <row r="608" spans="1:7" ht="14.25">
      <c r="A608" s="111" t="s">
        <v>1068</v>
      </c>
      <c r="B608" s="121">
        <v>316</v>
      </c>
      <c r="C608" s="120"/>
      <c r="D608" s="120">
        <v>352</v>
      </c>
      <c r="E608" s="120">
        <v>352</v>
      </c>
      <c r="F608" s="74">
        <f t="shared" si="12"/>
        <v>100</v>
      </c>
      <c r="G608" s="66">
        <f>(E608-B608)/B608*100</f>
        <v>11.39240506329114</v>
      </c>
    </row>
    <row r="609" spans="1:7" ht="14.25">
      <c r="A609" s="116" t="s">
        <v>224</v>
      </c>
      <c r="B609" s="120">
        <f>SUM(B610:B619)</f>
        <v>1584</v>
      </c>
      <c r="C609" s="120">
        <f>SUM(C610:C619)</f>
        <v>960.63</v>
      </c>
      <c r="D609" s="120">
        <f>SUM(D610:D619)</f>
        <v>1470</v>
      </c>
      <c r="E609" s="120">
        <f>SUM(E610:E619)</f>
        <v>1470</v>
      </c>
      <c r="F609" s="74">
        <f t="shared" si="12"/>
        <v>100</v>
      </c>
      <c r="G609" s="66">
        <f>(E609-B609)/B609*100</f>
        <v>-7.196969696969697</v>
      </c>
    </row>
    <row r="610" spans="1:7" ht="14.25">
      <c r="A610" s="111" t="s">
        <v>717</v>
      </c>
      <c r="B610" s="121">
        <v>227</v>
      </c>
      <c r="C610" s="120">
        <v>183.28</v>
      </c>
      <c r="D610" s="120">
        <v>219</v>
      </c>
      <c r="E610" s="120">
        <v>219</v>
      </c>
      <c r="F610" s="74">
        <f t="shared" si="12"/>
        <v>100</v>
      </c>
      <c r="G610" s="66">
        <f>(E610-B610)/B610*100</f>
        <v>-3.524229074889868</v>
      </c>
    </row>
    <row r="611" spans="1:7" ht="14.25">
      <c r="A611" s="111" t="s">
        <v>718</v>
      </c>
      <c r="B611" s="121">
        <v>48</v>
      </c>
      <c r="C611" s="120">
        <v>3</v>
      </c>
      <c r="D611" s="120">
        <v>26</v>
      </c>
      <c r="E611" s="120">
        <v>26</v>
      </c>
      <c r="F611" s="74">
        <f t="shared" si="12"/>
        <v>100</v>
      </c>
      <c r="G611" s="66">
        <f>(E611-B611)/B611*100</f>
        <v>-45.83333333333333</v>
      </c>
    </row>
    <row r="612" spans="1:7" ht="14.25">
      <c r="A612" s="111" t="s">
        <v>719</v>
      </c>
      <c r="B612" s="121"/>
      <c r="C612" s="120"/>
      <c r="D612" s="120">
        <v>0</v>
      </c>
      <c r="E612" s="120">
        <v>0</v>
      </c>
      <c r="F612" s="74">
        <f t="shared" si="12"/>
      </c>
      <c r="G612" s="66"/>
    </row>
    <row r="613" spans="1:7" ht="14.25">
      <c r="A613" s="111" t="s">
        <v>1069</v>
      </c>
      <c r="B613" s="121">
        <v>181</v>
      </c>
      <c r="C613" s="120">
        <v>5</v>
      </c>
      <c r="D613" s="120">
        <v>142</v>
      </c>
      <c r="E613" s="120">
        <v>142</v>
      </c>
      <c r="F613" s="74">
        <f t="shared" si="12"/>
        <v>100</v>
      </c>
      <c r="G613" s="66">
        <f>(E613-B613)/B613*100</f>
        <v>-21.54696132596685</v>
      </c>
    </row>
    <row r="614" spans="1:7" ht="14.25">
      <c r="A614" s="111" t="s">
        <v>1070</v>
      </c>
      <c r="B614" s="121">
        <v>627</v>
      </c>
      <c r="C614" s="120">
        <v>700</v>
      </c>
      <c r="D614" s="120">
        <v>673</v>
      </c>
      <c r="E614" s="120">
        <v>673</v>
      </c>
      <c r="F614" s="74">
        <f t="shared" si="12"/>
        <v>100</v>
      </c>
      <c r="G614" s="66">
        <f>(E614-B614)/B614*100</f>
        <v>7.336523125996811</v>
      </c>
    </row>
    <row r="615" spans="1:7" ht="14.25">
      <c r="A615" s="111" t="s">
        <v>1071</v>
      </c>
      <c r="B615" s="121"/>
      <c r="C615" s="120"/>
      <c r="D615" s="120">
        <v>0</v>
      </c>
      <c r="E615" s="120">
        <v>0</v>
      </c>
      <c r="F615" s="74">
        <f t="shared" si="12"/>
      </c>
      <c r="G615" s="66"/>
    </row>
    <row r="616" spans="1:7" ht="14.25">
      <c r="A616" s="111" t="s">
        <v>1072</v>
      </c>
      <c r="B616" s="121">
        <v>123</v>
      </c>
      <c r="C616" s="120"/>
      <c r="D616" s="120">
        <v>45</v>
      </c>
      <c r="E616" s="120">
        <v>45</v>
      </c>
      <c r="F616" s="74">
        <f t="shared" si="12"/>
        <v>100</v>
      </c>
      <c r="G616" s="66">
        <f>(E616-B616)/B616*100</f>
        <v>-63.41463414634146</v>
      </c>
    </row>
    <row r="617" spans="1:7" ht="14.25">
      <c r="A617" s="111" t="s">
        <v>1073</v>
      </c>
      <c r="B617" s="121">
        <v>206</v>
      </c>
      <c r="C617" s="120"/>
      <c r="D617" s="120">
        <v>206</v>
      </c>
      <c r="E617" s="120">
        <v>206</v>
      </c>
      <c r="F617" s="74">
        <f t="shared" si="12"/>
        <v>100</v>
      </c>
      <c r="G617" s="66">
        <f>(E617-B617)/B617*100</f>
        <v>0</v>
      </c>
    </row>
    <row r="618" spans="1:7" ht="14.25">
      <c r="A618" s="111" t="s">
        <v>1074</v>
      </c>
      <c r="B618" s="121"/>
      <c r="C618" s="120"/>
      <c r="D618" s="120">
        <v>0</v>
      </c>
      <c r="E618" s="120">
        <v>0</v>
      </c>
      <c r="F618" s="74">
        <f t="shared" si="12"/>
      </c>
      <c r="G618" s="66"/>
    </row>
    <row r="619" spans="1:7" ht="14.25">
      <c r="A619" s="111" t="s">
        <v>1075</v>
      </c>
      <c r="B619" s="121">
        <v>172</v>
      </c>
      <c r="C619" s="120">
        <v>69.35</v>
      </c>
      <c r="D619" s="120">
        <v>159</v>
      </c>
      <c r="E619" s="120">
        <v>159</v>
      </c>
      <c r="F619" s="74">
        <f t="shared" si="12"/>
        <v>100</v>
      </c>
      <c r="G619" s="66">
        <f>(E619-B619)/B619*100</f>
        <v>-7.55813953488372</v>
      </c>
    </row>
    <row r="620" spans="1:7" ht="14.25">
      <c r="A620" s="116" t="s">
        <v>225</v>
      </c>
      <c r="B620" s="120">
        <f>B621</f>
        <v>0</v>
      </c>
      <c r="C620" s="120">
        <f>C621</f>
        <v>0</v>
      </c>
      <c r="D620" s="120">
        <f>D621</f>
        <v>0</v>
      </c>
      <c r="E620" s="120">
        <f>E621</f>
        <v>0</v>
      </c>
      <c r="F620" s="74">
        <f t="shared" si="12"/>
      </c>
      <c r="G620" s="66"/>
    </row>
    <row r="621" spans="1:7" ht="14.25">
      <c r="A621" s="111" t="s">
        <v>1076</v>
      </c>
      <c r="B621" s="120"/>
      <c r="C621" s="120"/>
      <c r="D621" s="120">
        <v>0</v>
      </c>
      <c r="E621" s="120">
        <v>0</v>
      </c>
      <c r="F621" s="74">
        <f t="shared" si="12"/>
      </c>
      <c r="G621" s="66"/>
    </row>
    <row r="622" spans="1:7" ht="14.25">
      <c r="A622" s="116" t="s">
        <v>226</v>
      </c>
      <c r="B622" s="120">
        <f>SUM(B623:B630)</f>
        <v>9170</v>
      </c>
      <c r="C622" s="120">
        <f>SUM(C623:C630)</f>
        <v>9033.81</v>
      </c>
      <c r="D622" s="120">
        <f>SUM(D623:D630)</f>
        <v>14477</v>
      </c>
      <c r="E622" s="120">
        <f>SUM(E623:E630)</f>
        <v>14477</v>
      </c>
      <c r="F622" s="74">
        <f t="shared" si="12"/>
        <v>100</v>
      </c>
      <c r="G622" s="66">
        <f>(E622-B622)/B622*100</f>
        <v>57.87350054525627</v>
      </c>
    </row>
    <row r="623" spans="1:7" ht="14.25">
      <c r="A623" s="111" t="s">
        <v>1077</v>
      </c>
      <c r="B623" s="121">
        <v>5060</v>
      </c>
      <c r="C623" s="120">
        <v>171.44</v>
      </c>
      <c r="D623" s="120">
        <v>874</v>
      </c>
      <c r="E623" s="120">
        <v>874</v>
      </c>
      <c r="F623" s="74">
        <f t="shared" si="12"/>
        <v>100</v>
      </c>
      <c r="G623" s="66">
        <f>(E623-B623)/B623*100</f>
        <v>-82.72727272727273</v>
      </c>
    </row>
    <row r="624" spans="1:7" ht="14.25">
      <c r="A624" s="111" t="s">
        <v>1078</v>
      </c>
      <c r="B624" s="121">
        <v>4110</v>
      </c>
      <c r="C624" s="120">
        <v>5.4</v>
      </c>
      <c r="D624" s="120">
        <v>751</v>
      </c>
      <c r="E624" s="120">
        <v>751</v>
      </c>
      <c r="F624" s="74">
        <f t="shared" si="12"/>
        <v>100</v>
      </c>
      <c r="G624" s="66">
        <f>(E624-B624)/B624*100</f>
        <v>-81.72749391727494</v>
      </c>
    </row>
    <row r="625" spans="1:7" ht="14.25">
      <c r="A625" s="111" t="s">
        <v>1079</v>
      </c>
      <c r="B625" s="120"/>
      <c r="C625" s="120"/>
      <c r="D625" s="120">
        <v>0</v>
      </c>
      <c r="E625" s="120">
        <v>0</v>
      </c>
      <c r="F625" s="74">
        <f t="shared" si="12"/>
      </c>
      <c r="G625" s="66"/>
    </row>
    <row r="626" spans="1:7" ht="14.25">
      <c r="A626" s="111" t="s">
        <v>1080</v>
      </c>
      <c r="B626" s="120"/>
      <c r="C626" s="120"/>
      <c r="D626" s="120">
        <v>0</v>
      </c>
      <c r="E626" s="120">
        <v>0</v>
      </c>
      <c r="F626" s="74">
        <f t="shared" si="12"/>
      </c>
      <c r="G626" s="66"/>
    </row>
    <row r="627" spans="1:7" ht="14.25">
      <c r="A627" s="111" t="s">
        <v>1081</v>
      </c>
      <c r="B627" s="120"/>
      <c r="C627" s="120">
        <v>8691.42</v>
      </c>
      <c r="D627" s="120">
        <f>12134-3400</f>
        <v>8734</v>
      </c>
      <c r="E627" s="120">
        <f>12134-3400</f>
        <v>8734</v>
      </c>
      <c r="F627" s="74">
        <f t="shared" si="12"/>
        <v>100</v>
      </c>
      <c r="G627" s="66"/>
    </row>
    <row r="628" spans="1:7" ht="14.25">
      <c r="A628" s="111" t="s">
        <v>1082</v>
      </c>
      <c r="B628" s="120"/>
      <c r="C628" s="120">
        <v>165.55</v>
      </c>
      <c r="D628" s="120">
        <v>159</v>
      </c>
      <c r="E628" s="120">
        <v>159</v>
      </c>
      <c r="F628" s="74">
        <f t="shared" si="12"/>
        <v>100</v>
      </c>
      <c r="G628" s="66"/>
    </row>
    <row r="629" spans="1:7" ht="14.25">
      <c r="A629" s="111" t="s">
        <v>1083</v>
      </c>
      <c r="B629" s="120"/>
      <c r="C629" s="120"/>
      <c r="D629" s="120">
        <f>559+3400</f>
        <v>3959</v>
      </c>
      <c r="E629" s="120">
        <f>559+3400</f>
        <v>3959</v>
      </c>
      <c r="F629" s="74">
        <f t="shared" si="12"/>
        <v>100</v>
      </c>
      <c r="G629" s="66"/>
    </row>
    <row r="630" spans="1:7" ht="14.25">
      <c r="A630" s="111" t="s">
        <v>1084</v>
      </c>
      <c r="B630" s="120"/>
      <c r="C630" s="120"/>
      <c r="D630" s="120">
        <v>0</v>
      </c>
      <c r="E630" s="120">
        <v>0</v>
      </c>
      <c r="F630" s="74">
        <f t="shared" si="12"/>
      </c>
      <c r="G630" s="66"/>
    </row>
    <row r="631" spans="1:7" ht="14.25">
      <c r="A631" s="116" t="s">
        <v>227</v>
      </c>
      <c r="B631" s="120">
        <f>SUM(B632:B634)</f>
        <v>0</v>
      </c>
      <c r="C631" s="120">
        <f>SUM(C632:C634)</f>
        <v>0</v>
      </c>
      <c r="D631" s="120">
        <f>SUM(D632:D634)</f>
        <v>0</v>
      </c>
      <c r="E631" s="120">
        <f>SUM(E632:E634)</f>
        <v>0</v>
      </c>
      <c r="F631" s="74">
        <f t="shared" si="12"/>
      </c>
      <c r="G631" s="66"/>
    </row>
    <row r="632" spans="1:7" ht="14.25">
      <c r="A632" s="111" t="s">
        <v>1085</v>
      </c>
      <c r="B632" s="120"/>
      <c r="C632" s="120"/>
      <c r="D632" s="120">
        <v>0</v>
      </c>
      <c r="E632" s="120">
        <v>0</v>
      </c>
      <c r="F632" s="74">
        <f t="shared" si="12"/>
      </c>
      <c r="G632" s="66"/>
    </row>
    <row r="633" spans="1:7" ht="14.25">
      <c r="A633" s="111" t="s">
        <v>1086</v>
      </c>
      <c r="B633" s="120"/>
      <c r="C633" s="120"/>
      <c r="D633" s="120">
        <v>0</v>
      </c>
      <c r="E633" s="120">
        <v>0</v>
      </c>
      <c r="F633" s="74">
        <f t="shared" si="12"/>
      </c>
      <c r="G633" s="66"/>
    </row>
    <row r="634" spans="1:7" ht="14.25">
      <c r="A634" s="111" t="s">
        <v>1087</v>
      </c>
      <c r="B634" s="120"/>
      <c r="C634" s="120"/>
      <c r="D634" s="120">
        <v>0</v>
      </c>
      <c r="E634" s="120">
        <v>0</v>
      </c>
      <c r="F634" s="74">
        <f t="shared" si="12"/>
      </c>
      <c r="G634" s="66"/>
    </row>
    <row r="635" spans="1:7" ht="14.25">
      <c r="A635" s="116" t="s">
        <v>228</v>
      </c>
      <c r="B635" s="120">
        <f>SUM(B636:B644)</f>
        <v>375</v>
      </c>
      <c r="C635" s="120">
        <f>SUM(C636:C644)</f>
        <v>2</v>
      </c>
      <c r="D635" s="120">
        <f>SUM(D636:D644)</f>
        <v>929</v>
      </c>
      <c r="E635" s="120">
        <f>SUM(E636:E644)</f>
        <v>929</v>
      </c>
      <c r="F635" s="74">
        <f t="shared" si="12"/>
        <v>100</v>
      </c>
      <c r="G635" s="66">
        <f>(E635-B635)/B635*100</f>
        <v>147.73333333333335</v>
      </c>
    </row>
    <row r="636" spans="1:7" ht="14.25">
      <c r="A636" s="111" t="s">
        <v>1088</v>
      </c>
      <c r="B636" s="121">
        <v>15</v>
      </c>
      <c r="C636" s="120"/>
      <c r="D636" s="120">
        <v>171</v>
      </c>
      <c r="E636" s="120">
        <v>171</v>
      </c>
      <c r="F636" s="74">
        <f t="shared" si="12"/>
        <v>100</v>
      </c>
      <c r="G636" s="66">
        <f>(E636-B636)/B636*100</f>
        <v>1040</v>
      </c>
    </row>
    <row r="637" spans="1:7" ht="14.25">
      <c r="A637" s="111" t="s">
        <v>1089</v>
      </c>
      <c r="B637" s="121">
        <v>35</v>
      </c>
      <c r="C637" s="120"/>
      <c r="D637" s="120">
        <v>80</v>
      </c>
      <c r="E637" s="120">
        <v>80</v>
      </c>
      <c r="F637" s="74">
        <f t="shared" si="12"/>
        <v>100</v>
      </c>
      <c r="G637" s="66">
        <f>(E637-B637)/B637*100</f>
        <v>128.57142857142858</v>
      </c>
    </row>
    <row r="638" spans="1:7" ht="14.25">
      <c r="A638" s="111" t="s">
        <v>1090</v>
      </c>
      <c r="B638" s="121">
        <v>210</v>
      </c>
      <c r="C638" s="120">
        <v>2</v>
      </c>
      <c r="D638" s="120">
        <v>362</v>
      </c>
      <c r="E638" s="120">
        <v>362</v>
      </c>
      <c r="F638" s="74">
        <f t="shared" si="12"/>
        <v>100</v>
      </c>
      <c r="G638" s="66">
        <f>(E638-B638)/B638*100</f>
        <v>72.38095238095238</v>
      </c>
    </row>
    <row r="639" spans="1:7" ht="14.25">
      <c r="A639" s="111" t="s">
        <v>1091</v>
      </c>
      <c r="B639" s="121">
        <v>95</v>
      </c>
      <c r="C639" s="120"/>
      <c r="D639" s="120">
        <v>125</v>
      </c>
      <c r="E639" s="120">
        <v>125</v>
      </c>
      <c r="F639" s="74">
        <f t="shared" si="12"/>
        <v>100</v>
      </c>
      <c r="G639" s="66">
        <f>(E639-B639)/B639*100</f>
        <v>31.57894736842105</v>
      </c>
    </row>
    <row r="640" spans="1:7" ht="14.25">
      <c r="A640" s="111" t="s">
        <v>1092</v>
      </c>
      <c r="B640" s="121"/>
      <c r="C640" s="120"/>
      <c r="D640" s="120">
        <v>0</v>
      </c>
      <c r="E640" s="120">
        <v>0</v>
      </c>
      <c r="F640" s="74">
        <f t="shared" si="12"/>
      </c>
      <c r="G640" s="66"/>
    </row>
    <row r="641" spans="1:7" ht="14.25">
      <c r="A641" s="111" t="s">
        <v>1093</v>
      </c>
      <c r="B641" s="121"/>
      <c r="C641" s="120"/>
      <c r="D641" s="120">
        <v>0</v>
      </c>
      <c r="E641" s="120">
        <v>0</v>
      </c>
      <c r="F641" s="74">
        <f t="shared" si="12"/>
      </c>
      <c r="G641" s="66"/>
    </row>
    <row r="642" spans="1:7" ht="14.25">
      <c r="A642" s="111" t="s">
        <v>1094</v>
      </c>
      <c r="B642" s="121"/>
      <c r="C642" s="120"/>
      <c r="D642" s="120">
        <v>0</v>
      </c>
      <c r="E642" s="120">
        <v>0</v>
      </c>
      <c r="F642" s="74">
        <f t="shared" si="12"/>
      </c>
      <c r="G642" s="66"/>
    </row>
    <row r="643" spans="1:7" ht="14.25">
      <c r="A643" s="111" t="s">
        <v>1095</v>
      </c>
      <c r="B643" s="121"/>
      <c r="C643" s="120"/>
      <c r="D643" s="120">
        <v>0</v>
      </c>
      <c r="E643" s="120">
        <v>0</v>
      </c>
      <c r="F643" s="74">
        <f t="shared" si="12"/>
      </c>
      <c r="G643" s="66"/>
    </row>
    <row r="644" spans="1:7" ht="14.25">
      <c r="A644" s="111" t="s">
        <v>1096</v>
      </c>
      <c r="B644" s="121">
        <v>20</v>
      </c>
      <c r="C644" s="120"/>
      <c r="D644" s="120">
        <v>191</v>
      </c>
      <c r="E644" s="120">
        <v>191</v>
      </c>
      <c r="F644" s="74">
        <f aca="true" t="shared" si="13" ref="F644:F707">IF(D644&lt;&gt;0,(E644/D644)*100,"")</f>
        <v>100</v>
      </c>
      <c r="G644" s="66">
        <f aca="true" t="shared" si="14" ref="G644:G657">(E644-B644)/B644*100</f>
        <v>855.0000000000001</v>
      </c>
    </row>
    <row r="645" spans="1:7" ht="14.25">
      <c r="A645" s="116" t="s">
        <v>229</v>
      </c>
      <c r="B645" s="121">
        <f>SUM(B646:B652)</f>
        <v>1904</v>
      </c>
      <c r="C645" s="120">
        <f>SUM(C646:C652)</f>
        <v>97.13</v>
      </c>
      <c r="D645" s="120">
        <f>SUM(D646:D652)</f>
        <v>1944</v>
      </c>
      <c r="E645" s="120">
        <f>SUM(E646:E652)</f>
        <v>1944</v>
      </c>
      <c r="F645" s="74">
        <f t="shared" si="13"/>
        <v>100</v>
      </c>
      <c r="G645" s="66">
        <f t="shared" si="14"/>
        <v>2.100840336134454</v>
      </c>
    </row>
    <row r="646" spans="1:7" ht="14.25">
      <c r="A646" s="111" t="s">
        <v>1097</v>
      </c>
      <c r="B646" s="121">
        <v>17</v>
      </c>
      <c r="C646" s="120"/>
      <c r="D646" s="120">
        <v>113</v>
      </c>
      <c r="E646" s="120">
        <v>113</v>
      </c>
      <c r="F646" s="74">
        <f t="shared" si="13"/>
        <v>100</v>
      </c>
      <c r="G646" s="66">
        <f t="shared" si="14"/>
        <v>564.7058823529412</v>
      </c>
    </row>
    <row r="647" spans="1:7" ht="14.25">
      <c r="A647" s="111" t="s">
        <v>1098</v>
      </c>
      <c r="B647" s="121">
        <v>60</v>
      </c>
      <c r="C647" s="120"/>
      <c r="D647" s="120">
        <v>147</v>
      </c>
      <c r="E647" s="120">
        <v>147</v>
      </c>
      <c r="F647" s="74">
        <f t="shared" si="13"/>
        <v>100</v>
      </c>
      <c r="G647" s="66">
        <f t="shared" si="14"/>
        <v>145</v>
      </c>
    </row>
    <row r="648" spans="1:7" ht="14.25">
      <c r="A648" s="111" t="s">
        <v>1099</v>
      </c>
      <c r="B648" s="121">
        <v>1263</v>
      </c>
      <c r="C648" s="120"/>
      <c r="D648" s="120">
        <v>1052</v>
      </c>
      <c r="E648" s="120">
        <v>1052</v>
      </c>
      <c r="F648" s="74">
        <f t="shared" si="13"/>
        <v>100</v>
      </c>
      <c r="G648" s="66">
        <f t="shared" si="14"/>
        <v>-16.706254948535236</v>
      </c>
    </row>
    <row r="649" spans="1:7" ht="14.25">
      <c r="A649" s="111" t="s">
        <v>1100</v>
      </c>
      <c r="B649" s="121">
        <v>190</v>
      </c>
      <c r="C649" s="120">
        <v>97.13</v>
      </c>
      <c r="D649" s="120">
        <v>107</v>
      </c>
      <c r="E649" s="120">
        <v>107</v>
      </c>
      <c r="F649" s="74">
        <f t="shared" si="13"/>
        <v>100</v>
      </c>
      <c r="G649" s="66">
        <f t="shared" si="14"/>
        <v>-43.684210526315795</v>
      </c>
    </row>
    <row r="650" spans="1:7" ht="14.25">
      <c r="A650" s="111" t="s">
        <v>1101</v>
      </c>
      <c r="B650" s="121">
        <v>326</v>
      </c>
      <c r="C650" s="120"/>
      <c r="D650" s="120">
        <v>381</v>
      </c>
      <c r="E650" s="120">
        <v>381</v>
      </c>
      <c r="F650" s="74">
        <f t="shared" si="13"/>
        <v>100</v>
      </c>
      <c r="G650" s="66">
        <f t="shared" si="14"/>
        <v>16.87116564417178</v>
      </c>
    </row>
    <row r="651" spans="1:7" ht="14.25">
      <c r="A651" s="111" t="s">
        <v>1102</v>
      </c>
      <c r="B651" s="121">
        <v>47</v>
      </c>
      <c r="C651" s="120"/>
      <c r="D651" s="120">
        <v>144</v>
      </c>
      <c r="E651" s="120">
        <v>144</v>
      </c>
      <c r="F651" s="74">
        <f t="shared" si="13"/>
        <v>100</v>
      </c>
      <c r="G651" s="66">
        <f t="shared" si="14"/>
        <v>206.38297872340425</v>
      </c>
    </row>
    <row r="652" spans="1:7" ht="14.25">
      <c r="A652" s="111" t="s">
        <v>1103</v>
      </c>
      <c r="B652" s="121">
        <v>1</v>
      </c>
      <c r="C652" s="120"/>
      <c r="D652" s="120">
        <v>0</v>
      </c>
      <c r="E652" s="120">
        <v>0</v>
      </c>
      <c r="F652" s="74">
        <f t="shared" si="13"/>
      </c>
      <c r="G652" s="66">
        <f t="shared" si="14"/>
        <v>-100</v>
      </c>
    </row>
    <row r="653" spans="1:7" ht="14.25">
      <c r="A653" s="116" t="s">
        <v>230</v>
      </c>
      <c r="B653" s="120">
        <f>SUM(B654:B658)</f>
        <v>255</v>
      </c>
      <c r="C653" s="120">
        <f>SUM(C654:C658)</f>
        <v>0</v>
      </c>
      <c r="D653" s="120">
        <f>SUM(D654:D658)</f>
        <v>172</v>
      </c>
      <c r="E653" s="120">
        <f>SUM(E654:E658)</f>
        <v>172</v>
      </c>
      <c r="F653" s="74">
        <f t="shared" si="13"/>
        <v>100</v>
      </c>
      <c r="G653" s="66">
        <f t="shared" si="14"/>
        <v>-32.549019607843135</v>
      </c>
    </row>
    <row r="654" spans="1:7" ht="14.25">
      <c r="A654" s="111" t="s">
        <v>1104</v>
      </c>
      <c r="B654" s="121">
        <v>188</v>
      </c>
      <c r="C654" s="120"/>
      <c r="D654" s="120">
        <v>79</v>
      </c>
      <c r="E654" s="120">
        <v>79</v>
      </c>
      <c r="F654" s="74">
        <f t="shared" si="13"/>
        <v>100</v>
      </c>
      <c r="G654" s="66">
        <f t="shared" si="14"/>
        <v>-57.97872340425532</v>
      </c>
    </row>
    <row r="655" spans="1:7" ht="14.25">
      <c r="A655" s="111" t="s">
        <v>1105</v>
      </c>
      <c r="B655" s="121">
        <v>20</v>
      </c>
      <c r="C655" s="120"/>
      <c r="D655" s="120">
        <v>23</v>
      </c>
      <c r="E655" s="120">
        <v>23</v>
      </c>
      <c r="F655" s="74">
        <f t="shared" si="13"/>
        <v>100</v>
      </c>
      <c r="G655" s="66">
        <f t="shared" si="14"/>
        <v>15</v>
      </c>
    </row>
    <row r="656" spans="1:7" ht="14.25">
      <c r="A656" s="111" t="s">
        <v>1106</v>
      </c>
      <c r="B656" s="121">
        <v>2</v>
      </c>
      <c r="C656" s="120"/>
      <c r="D656" s="120">
        <v>4</v>
      </c>
      <c r="E656" s="120">
        <v>4</v>
      </c>
      <c r="F656" s="74">
        <f t="shared" si="13"/>
        <v>100</v>
      </c>
      <c r="G656" s="66">
        <f t="shared" si="14"/>
        <v>100</v>
      </c>
    </row>
    <row r="657" spans="1:7" ht="14.25">
      <c r="A657" s="111" t="s">
        <v>1107</v>
      </c>
      <c r="B657" s="121">
        <v>45</v>
      </c>
      <c r="C657" s="120"/>
      <c r="D657" s="120">
        <v>66</v>
      </c>
      <c r="E657" s="120">
        <v>66</v>
      </c>
      <c r="F657" s="74">
        <f t="shared" si="13"/>
        <v>100</v>
      </c>
      <c r="G657" s="66">
        <f t="shared" si="14"/>
        <v>46.666666666666664</v>
      </c>
    </row>
    <row r="658" spans="1:7" ht="14.25">
      <c r="A658" s="111" t="s">
        <v>1108</v>
      </c>
      <c r="B658" s="121"/>
      <c r="C658" s="120"/>
      <c r="D658" s="120">
        <v>0</v>
      </c>
      <c r="E658" s="120">
        <v>0</v>
      </c>
      <c r="F658" s="74">
        <f t="shared" si="13"/>
      </c>
      <c r="G658" s="66"/>
    </row>
    <row r="659" spans="1:7" ht="14.25">
      <c r="A659" s="116" t="s">
        <v>231</v>
      </c>
      <c r="B659" s="120">
        <f>SUM(B660:B665)</f>
        <v>985</v>
      </c>
      <c r="C659" s="120">
        <f>SUM(C660:C665)</f>
        <v>88.05</v>
      </c>
      <c r="D659" s="120">
        <f>SUM(D660:D665)</f>
        <v>153</v>
      </c>
      <c r="E659" s="120">
        <f>SUM(E660:E665)</f>
        <v>153</v>
      </c>
      <c r="F659" s="74">
        <f t="shared" si="13"/>
        <v>100</v>
      </c>
      <c r="G659" s="66">
        <f>(E659-B659)/B659*100</f>
        <v>-84.46700507614213</v>
      </c>
    </row>
    <row r="660" spans="1:7" ht="14.25">
      <c r="A660" s="111" t="s">
        <v>1109</v>
      </c>
      <c r="B660" s="121">
        <v>60</v>
      </c>
      <c r="C660" s="120"/>
      <c r="D660" s="120">
        <v>56</v>
      </c>
      <c r="E660" s="120">
        <v>56</v>
      </c>
      <c r="F660" s="74">
        <f t="shared" si="13"/>
        <v>100</v>
      </c>
      <c r="G660" s="66">
        <f>(E660-B660)/B660*100</f>
        <v>-6.666666666666667</v>
      </c>
    </row>
    <row r="661" spans="1:7" ht="14.25">
      <c r="A661" s="111" t="s">
        <v>1110</v>
      </c>
      <c r="B661" s="121">
        <v>842</v>
      </c>
      <c r="C661" s="120"/>
      <c r="D661" s="120">
        <v>0</v>
      </c>
      <c r="E661" s="120">
        <v>0</v>
      </c>
      <c r="F661" s="74">
        <f t="shared" si="13"/>
      </c>
      <c r="G661" s="66">
        <f>(E661-B661)/B661*100</f>
        <v>-100</v>
      </c>
    </row>
    <row r="662" spans="1:7" ht="14.25">
      <c r="A662" s="111" t="s">
        <v>1111</v>
      </c>
      <c r="B662" s="121"/>
      <c r="C662" s="120"/>
      <c r="D662" s="120">
        <v>0</v>
      </c>
      <c r="E662" s="120">
        <v>0</v>
      </c>
      <c r="F662" s="74">
        <f t="shared" si="13"/>
      </c>
      <c r="G662" s="66"/>
    </row>
    <row r="663" spans="1:7" ht="14.25">
      <c r="A663" s="111" t="s">
        <v>1112</v>
      </c>
      <c r="B663" s="121"/>
      <c r="C663" s="120"/>
      <c r="D663" s="120">
        <v>0</v>
      </c>
      <c r="E663" s="120">
        <v>0</v>
      </c>
      <c r="F663" s="74">
        <f t="shared" si="13"/>
      </c>
      <c r="G663" s="66"/>
    </row>
    <row r="664" spans="1:7" ht="14.25">
      <c r="A664" s="111" t="s">
        <v>1113</v>
      </c>
      <c r="B664" s="121">
        <v>83</v>
      </c>
      <c r="C664" s="120">
        <v>88.05</v>
      </c>
      <c r="D664" s="120">
        <v>97</v>
      </c>
      <c r="E664" s="120">
        <v>97</v>
      </c>
      <c r="F664" s="74">
        <f t="shared" si="13"/>
        <v>100</v>
      </c>
      <c r="G664" s="66">
        <f>(E664-B664)/B664*100</f>
        <v>16.867469879518072</v>
      </c>
    </row>
    <row r="665" spans="1:7" ht="14.25">
      <c r="A665" s="111" t="s">
        <v>1114</v>
      </c>
      <c r="B665" s="120"/>
      <c r="C665" s="120"/>
      <c r="D665" s="120">
        <v>0</v>
      </c>
      <c r="E665" s="120">
        <v>0</v>
      </c>
      <c r="F665" s="74">
        <f t="shared" si="13"/>
      </c>
      <c r="G665" s="66"/>
    </row>
    <row r="666" spans="1:7" ht="14.25">
      <c r="A666" s="116" t="s">
        <v>232</v>
      </c>
      <c r="B666" s="120">
        <f>SUM(B667:B674)</f>
        <v>510</v>
      </c>
      <c r="C666" s="120">
        <f>SUM(C667:C674)</f>
        <v>175.28</v>
      </c>
      <c r="D666" s="120">
        <f>SUM(D667:D674)</f>
        <v>662</v>
      </c>
      <c r="E666" s="120">
        <f>SUM(E667:E674)</f>
        <v>662</v>
      </c>
      <c r="F666" s="74">
        <f t="shared" si="13"/>
        <v>100</v>
      </c>
      <c r="G666" s="66">
        <f>(E666-B666)/B666*100</f>
        <v>29.80392156862745</v>
      </c>
    </row>
    <row r="667" spans="1:7" ht="14.25">
      <c r="A667" s="111" t="s">
        <v>717</v>
      </c>
      <c r="B667" s="121">
        <v>114</v>
      </c>
      <c r="C667" s="120">
        <v>91.28</v>
      </c>
      <c r="D667" s="120">
        <v>111</v>
      </c>
      <c r="E667" s="120">
        <v>111</v>
      </c>
      <c r="F667" s="74">
        <f t="shared" si="13"/>
        <v>100</v>
      </c>
      <c r="G667" s="66">
        <f>(E667-B667)/B667*100</f>
        <v>-2.631578947368421</v>
      </c>
    </row>
    <row r="668" spans="1:7" ht="14.25">
      <c r="A668" s="111" t="s">
        <v>718</v>
      </c>
      <c r="B668" s="121"/>
      <c r="C668" s="120">
        <v>0</v>
      </c>
      <c r="D668" s="120">
        <v>15</v>
      </c>
      <c r="E668" s="120">
        <v>15</v>
      </c>
      <c r="F668" s="74">
        <f t="shared" si="13"/>
        <v>100</v>
      </c>
      <c r="G668" s="66"/>
    </row>
    <row r="669" spans="1:7" ht="14.25">
      <c r="A669" s="111" t="s">
        <v>719</v>
      </c>
      <c r="B669" s="121"/>
      <c r="C669" s="120">
        <v>0</v>
      </c>
      <c r="D669" s="120">
        <v>0</v>
      </c>
      <c r="E669" s="120">
        <v>0</v>
      </c>
      <c r="F669" s="74">
        <f t="shared" si="13"/>
      </c>
      <c r="G669" s="66"/>
    </row>
    <row r="670" spans="1:7" ht="14.25">
      <c r="A670" s="111" t="s">
        <v>1115</v>
      </c>
      <c r="B670" s="121">
        <v>46</v>
      </c>
      <c r="C670" s="120"/>
      <c r="D670" s="120">
        <v>51</v>
      </c>
      <c r="E670" s="120">
        <v>51</v>
      </c>
      <c r="F670" s="74">
        <f t="shared" si="13"/>
        <v>100</v>
      </c>
      <c r="G670" s="66">
        <f>(E670-B670)/B670*100</f>
        <v>10.869565217391305</v>
      </c>
    </row>
    <row r="671" spans="1:7" ht="14.25">
      <c r="A671" s="111" t="s">
        <v>1116</v>
      </c>
      <c r="B671" s="121">
        <v>88</v>
      </c>
      <c r="C671" s="120"/>
      <c r="D671" s="120">
        <v>82</v>
      </c>
      <c r="E671" s="120">
        <v>82</v>
      </c>
      <c r="F671" s="74">
        <f t="shared" si="13"/>
        <v>100</v>
      </c>
      <c r="G671" s="66">
        <f>(E671-B671)/B671*100</f>
        <v>-6.8181818181818175</v>
      </c>
    </row>
    <row r="672" spans="1:7" ht="14.25">
      <c r="A672" s="111" t="s">
        <v>1117</v>
      </c>
      <c r="B672" s="121"/>
      <c r="C672" s="120">
        <v>0</v>
      </c>
      <c r="D672" s="120">
        <v>0</v>
      </c>
      <c r="E672" s="120">
        <v>0</v>
      </c>
      <c r="F672" s="74">
        <f t="shared" si="13"/>
      </c>
      <c r="G672" s="66"/>
    </row>
    <row r="673" spans="1:7" ht="14.25">
      <c r="A673" s="111" t="s">
        <v>1118</v>
      </c>
      <c r="B673" s="121"/>
      <c r="C673" s="120">
        <v>50</v>
      </c>
      <c r="D673" s="120">
        <v>101</v>
      </c>
      <c r="E673" s="120">
        <v>101</v>
      </c>
      <c r="F673" s="74">
        <f t="shared" si="13"/>
        <v>100</v>
      </c>
      <c r="G673" s="66"/>
    </row>
    <row r="674" spans="1:7" ht="14.25">
      <c r="A674" s="111" t="s">
        <v>1119</v>
      </c>
      <c r="B674" s="120">
        <v>262</v>
      </c>
      <c r="C674" s="120">
        <v>34</v>
      </c>
      <c r="D674" s="120">
        <v>302</v>
      </c>
      <c r="E674" s="120">
        <v>302</v>
      </c>
      <c r="F674" s="74">
        <f t="shared" si="13"/>
        <v>100</v>
      </c>
      <c r="G674" s="66">
        <f>(E674-B674)/B674*100</f>
        <v>15.267175572519085</v>
      </c>
    </row>
    <row r="675" spans="1:7" ht="14.25">
      <c r="A675" s="116" t="s">
        <v>233</v>
      </c>
      <c r="B675" s="120">
        <f>SUM(B676:B679)</f>
        <v>282</v>
      </c>
      <c r="C675" s="120">
        <f>SUM(C676:C679)</f>
        <v>0</v>
      </c>
      <c r="D675" s="120">
        <f>SUM(D676:D679)</f>
        <v>203</v>
      </c>
      <c r="E675" s="120">
        <f>SUM(E676:E679)</f>
        <v>134</v>
      </c>
      <c r="F675" s="74">
        <f t="shared" si="13"/>
        <v>66.00985221674877</v>
      </c>
      <c r="G675" s="66">
        <f>(E675-B675)/B675*100</f>
        <v>-52.4822695035461</v>
      </c>
    </row>
    <row r="676" spans="1:7" ht="14.25">
      <c r="A676" s="111" t="s">
        <v>1120</v>
      </c>
      <c r="B676" s="121">
        <v>188</v>
      </c>
      <c r="C676" s="120"/>
      <c r="D676" s="120">
        <v>159</v>
      </c>
      <c r="E676" s="120">
        <v>117</v>
      </c>
      <c r="F676" s="74">
        <f t="shared" si="13"/>
        <v>73.58490566037736</v>
      </c>
      <c r="G676" s="66">
        <f>(E676-B676)/B676*100</f>
        <v>-37.765957446808514</v>
      </c>
    </row>
    <row r="677" spans="1:7" ht="14.25">
      <c r="A677" s="111" t="s">
        <v>1121</v>
      </c>
      <c r="B677" s="121">
        <v>50</v>
      </c>
      <c r="C677" s="120"/>
      <c r="D677" s="120">
        <v>27</v>
      </c>
      <c r="E677" s="120">
        <v>17</v>
      </c>
      <c r="F677" s="74">
        <f t="shared" si="13"/>
        <v>62.96296296296296</v>
      </c>
      <c r="G677" s="66">
        <f>(E677-B677)/B677*100</f>
        <v>-66</v>
      </c>
    </row>
    <row r="678" spans="1:7" ht="14.25">
      <c r="A678" s="111" t="s">
        <v>1122</v>
      </c>
      <c r="B678" s="121">
        <v>44</v>
      </c>
      <c r="C678" s="120"/>
      <c r="D678" s="120"/>
      <c r="E678" s="120">
        <v>0</v>
      </c>
      <c r="F678" s="74">
        <f t="shared" si="13"/>
      </c>
      <c r="G678" s="66">
        <f>(E678-B678)/B678*100</f>
        <v>-100</v>
      </c>
    </row>
    <row r="679" spans="1:7" ht="14.25">
      <c r="A679" s="111" t="s">
        <v>1123</v>
      </c>
      <c r="B679" s="121"/>
      <c r="C679" s="120"/>
      <c r="D679" s="120">
        <v>17</v>
      </c>
      <c r="E679" s="120">
        <v>0</v>
      </c>
      <c r="F679" s="74">
        <f t="shared" si="13"/>
        <v>0</v>
      </c>
      <c r="G679" s="66"/>
    </row>
    <row r="680" spans="1:7" ht="14.25">
      <c r="A680" s="116" t="s">
        <v>234</v>
      </c>
      <c r="B680" s="120">
        <f>SUM(B681:B684)</f>
        <v>1</v>
      </c>
      <c r="C680" s="120">
        <f>SUM(C681:C684)</f>
        <v>0</v>
      </c>
      <c r="D680" s="120">
        <f>SUM(D681:D684)</f>
        <v>0</v>
      </c>
      <c r="E680" s="120">
        <f>SUM(E681:E684)</f>
        <v>0</v>
      </c>
      <c r="F680" s="74">
        <f t="shared" si="13"/>
      </c>
      <c r="G680" s="66">
        <f>(E680-B680)/B680*100</f>
        <v>-100</v>
      </c>
    </row>
    <row r="681" spans="1:7" ht="14.25">
      <c r="A681" s="111" t="s">
        <v>717</v>
      </c>
      <c r="B681" s="120"/>
      <c r="C681" s="120"/>
      <c r="D681" s="120"/>
      <c r="E681" s="120">
        <v>0</v>
      </c>
      <c r="F681" s="74">
        <f t="shared" si="13"/>
      </c>
      <c r="G681" s="66"/>
    </row>
    <row r="682" spans="1:7" ht="14.25">
      <c r="A682" s="111" t="s">
        <v>718</v>
      </c>
      <c r="B682" s="120"/>
      <c r="C682" s="120"/>
      <c r="D682" s="120"/>
      <c r="E682" s="120">
        <v>0</v>
      </c>
      <c r="F682" s="74">
        <f t="shared" si="13"/>
      </c>
      <c r="G682" s="66"/>
    </row>
    <row r="683" spans="1:7" ht="14.25">
      <c r="A683" s="111" t="s">
        <v>719</v>
      </c>
      <c r="B683" s="120"/>
      <c r="C683" s="120"/>
      <c r="D683" s="120"/>
      <c r="E683" s="120">
        <v>0</v>
      </c>
      <c r="F683" s="74">
        <f t="shared" si="13"/>
      </c>
      <c r="G683" s="66"/>
    </row>
    <row r="684" spans="1:7" ht="14.25">
      <c r="A684" s="111" t="s">
        <v>1124</v>
      </c>
      <c r="B684" s="120">
        <v>1</v>
      </c>
      <c r="C684" s="120"/>
      <c r="D684" s="120"/>
      <c r="E684" s="120">
        <v>0</v>
      </c>
      <c r="F684" s="74">
        <f t="shared" si="13"/>
      </c>
      <c r="G684" s="66">
        <f aca="true" t="shared" si="15" ref="G684:G691">(E684-B684)/B684*100</f>
        <v>-100</v>
      </c>
    </row>
    <row r="685" spans="1:7" ht="14.25">
      <c r="A685" s="116" t="s">
        <v>235</v>
      </c>
      <c r="B685" s="120">
        <f>SUM(B686:B687)</f>
        <v>1509</v>
      </c>
      <c r="C685" s="120">
        <f>SUM(C686:C687)</f>
        <v>0</v>
      </c>
      <c r="D685" s="120">
        <f>SUM(D686:D687)</f>
        <v>1300</v>
      </c>
      <c r="E685" s="120">
        <f>SUM(E686:E687)</f>
        <v>1300</v>
      </c>
      <c r="F685" s="74">
        <f t="shared" si="13"/>
        <v>100</v>
      </c>
      <c r="G685" s="66">
        <f t="shared" si="15"/>
        <v>-13.850231941683234</v>
      </c>
    </row>
    <row r="686" spans="1:7" ht="14.25">
      <c r="A686" s="111" t="s">
        <v>1125</v>
      </c>
      <c r="B686" s="120">
        <v>323</v>
      </c>
      <c r="C686" s="120"/>
      <c r="D686" s="120">
        <v>235</v>
      </c>
      <c r="E686" s="120">
        <v>235</v>
      </c>
      <c r="F686" s="74">
        <f t="shared" si="13"/>
        <v>100</v>
      </c>
      <c r="G686" s="66">
        <f t="shared" si="15"/>
        <v>-27.24458204334365</v>
      </c>
    </row>
    <row r="687" spans="1:7" ht="14.25">
      <c r="A687" s="111" t="s">
        <v>1126</v>
      </c>
      <c r="B687" s="120">
        <v>1186</v>
      </c>
      <c r="C687" s="120"/>
      <c r="D687" s="120">
        <v>1065</v>
      </c>
      <c r="E687" s="120">
        <v>1065</v>
      </c>
      <c r="F687" s="74">
        <f t="shared" si="13"/>
        <v>100</v>
      </c>
      <c r="G687" s="66">
        <f t="shared" si="15"/>
        <v>-10.202360876897133</v>
      </c>
    </row>
    <row r="688" spans="1:7" ht="14.25">
      <c r="A688" s="116" t="s">
        <v>236</v>
      </c>
      <c r="B688" s="120">
        <f>SUM(B689:B690)</f>
        <v>103</v>
      </c>
      <c r="C688" s="120">
        <f>SUM(C689:C690)</f>
        <v>1</v>
      </c>
      <c r="D688" s="120">
        <f>SUM(D689:D690)</f>
        <v>99</v>
      </c>
      <c r="E688" s="120">
        <f>SUM(E689:E690)</f>
        <v>99</v>
      </c>
      <c r="F688" s="74">
        <f t="shared" si="13"/>
        <v>100</v>
      </c>
      <c r="G688" s="66">
        <f t="shared" si="15"/>
        <v>-3.8834951456310676</v>
      </c>
    </row>
    <row r="689" spans="1:7" ht="14.25">
      <c r="A689" s="111" t="s">
        <v>1127</v>
      </c>
      <c r="B689" s="120">
        <v>83</v>
      </c>
      <c r="C689" s="120">
        <v>0</v>
      </c>
      <c r="D689" s="120">
        <v>81</v>
      </c>
      <c r="E689" s="120">
        <v>81</v>
      </c>
      <c r="F689" s="74">
        <f t="shared" si="13"/>
        <v>100</v>
      </c>
      <c r="G689" s="66">
        <f t="shared" si="15"/>
        <v>-2.4096385542168677</v>
      </c>
    </row>
    <row r="690" spans="1:7" ht="14.25">
      <c r="A690" s="111" t="s">
        <v>1128</v>
      </c>
      <c r="B690" s="120">
        <v>20</v>
      </c>
      <c r="C690" s="120">
        <v>1</v>
      </c>
      <c r="D690" s="120">
        <v>18</v>
      </c>
      <c r="E690" s="120">
        <v>18</v>
      </c>
      <c r="F690" s="74">
        <f t="shared" si="13"/>
        <v>100</v>
      </c>
      <c r="G690" s="66">
        <f t="shared" si="15"/>
        <v>-10</v>
      </c>
    </row>
    <row r="691" spans="1:7" ht="14.25">
      <c r="A691" s="116" t="s">
        <v>1129</v>
      </c>
      <c r="B691" s="120">
        <f>SUM(B692:B693)</f>
        <v>613</v>
      </c>
      <c r="C691" s="120">
        <f>SUM(C692:C693)</f>
        <v>319.1</v>
      </c>
      <c r="D691" s="120">
        <f>SUM(D692:D693)</f>
        <v>332</v>
      </c>
      <c r="E691" s="120">
        <f>SUM(E692:E693)</f>
        <v>332</v>
      </c>
      <c r="F691" s="74">
        <f t="shared" si="13"/>
        <v>100</v>
      </c>
      <c r="G691" s="66">
        <f t="shared" si="15"/>
        <v>-45.840130505709624</v>
      </c>
    </row>
    <row r="692" spans="1:7" ht="14.25">
      <c r="A692" s="111" t="s">
        <v>1130</v>
      </c>
      <c r="B692" s="120"/>
      <c r="C692" s="120"/>
      <c r="D692" s="120"/>
      <c r="E692" s="120">
        <v>0</v>
      </c>
      <c r="F692" s="74">
        <f t="shared" si="13"/>
      </c>
      <c r="G692" s="66"/>
    </row>
    <row r="693" spans="1:7" ht="14.25">
      <c r="A693" s="111" t="s">
        <v>1131</v>
      </c>
      <c r="B693" s="120">
        <v>613</v>
      </c>
      <c r="C693" s="120">
        <v>319.1</v>
      </c>
      <c r="D693" s="120">
        <v>332</v>
      </c>
      <c r="E693" s="120">
        <v>332</v>
      </c>
      <c r="F693" s="74">
        <f t="shared" si="13"/>
        <v>100</v>
      </c>
      <c r="G693" s="66">
        <f>(E693-B693)/B693*100</f>
        <v>-45.840130505709624</v>
      </c>
    </row>
    <row r="694" spans="1:7" ht="14.25">
      <c r="A694" s="116" t="s">
        <v>237</v>
      </c>
      <c r="B694" s="120">
        <f>SUM(B695:B696)</f>
        <v>0</v>
      </c>
      <c r="C694" s="120">
        <f>SUM(C695:C696)</f>
        <v>0</v>
      </c>
      <c r="D694" s="120">
        <f>SUM(D695:D696)</f>
        <v>0</v>
      </c>
      <c r="E694" s="120">
        <f>SUM(E695:E696)</f>
        <v>0</v>
      </c>
      <c r="F694" s="74">
        <f t="shared" si="13"/>
      </c>
      <c r="G694" s="66"/>
    </row>
    <row r="695" spans="1:7" ht="14.25">
      <c r="A695" s="111" t="s">
        <v>1132</v>
      </c>
      <c r="B695" s="120"/>
      <c r="C695" s="120"/>
      <c r="D695" s="120"/>
      <c r="E695" s="120">
        <v>0</v>
      </c>
      <c r="F695" s="74">
        <f t="shared" si="13"/>
      </c>
      <c r="G695" s="66"/>
    </row>
    <row r="696" spans="1:7" ht="14.25">
      <c r="A696" s="111" t="s">
        <v>1133</v>
      </c>
      <c r="B696" s="120"/>
      <c r="C696" s="120"/>
      <c r="D696" s="120"/>
      <c r="E696" s="120">
        <v>0</v>
      </c>
      <c r="F696" s="74">
        <f t="shared" si="13"/>
      </c>
      <c r="G696" s="66"/>
    </row>
    <row r="697" spans="1:7" ht="14.25">
      <c r="A697" s="116" t="s">
        <v>238</v>
      </c>
      <c r="B697" s="120">
        <f>SUM(B698:B699)</f>
        <v>38</v>
      </c>
      <c r="C697" s="120">
        <f>SUM(C698:C699)</f>
        <v>22</v>
      </c>
      <c r="D697" s="120">
        <f>SUM(D698:D699)</f>
        <v>23</v>
      </c>
      <c r="E697" s="120">
        <f>SUM(E698:E699)</f>
        <v>23</v>
      </c>
      <c r="F697" s="74">
        <f t="shared" si="13"/>
        <v>100</v>
      </c>
      <c r="G697" s="66">
        <f>(E697-B697)/B697*100</f>
        <v>-39.473684210526315</v>
      </c>
    </row>
    <row r="698" spans="1:7" ht="14.25">
      <c r="A698" s="111" t="s">
        <v>1134</v>
      </c>
      <c r="B698" s="120">
        <v>2</v>
      </c>
      <c r="C698" s="120"/>
      <c r="D698" s="120">
        <v>1</v>
      </c>
      <c r="E698" s="120">
        <v>1</v>
      </c>
      <c r="F698" s="74">
        <f t="shared" si="13"/>
        <v>100</v>
      </c>
      <c r="G698" s="66">
        <f>(E698-B698)/B698*100</f>
        <v>-50</v>
      </c>
    </row>
    <row r="699" spans="1:7" ht="14.25">
      <c r="A699" s="111" t="s">
        <v>1135</v>
      </c>
      <c r="B699" s="120">
        <v>36</v>
      </c>
      <c r="C699" s="120">
        <v>22</v>
      </c>
      <c r="D699" s="120">
        <v>22</v>
      </c>
      <c r="E699" s="120">
        <v>22</v>
      </c>
      <c r="F699" s="74">
        <f t="shared" si="13"/>
        <v>100</v>
      </c>
      <c r="G699" s="66">
        <f>(E699-B699)/B699*100</f>
        <v>-38.88888888888889</v>
      </c>
    </row>
    <row r="700" spans="1:7" ht="14.25">
      <c r="A700" s="116" t="s">
        <v>1136</v>
      </c>
      <c r="B700" s="120">
        <f>SUM(B701:B703)</f>
        <v>6043</v>
      </c>
      <c r="C700" s="120">
        <f>SUM(C701:C703)</f>
        <v>0</v>
      </c>
      <c r="D700" s="120">
        <f>SUM(D701:D703)</f>
        <v>6040</v>
      </c>
      <c r="E700" s="120">
        <f>SUM(E701:E703)</f>
        <v>6040</v>
      </c>
      <c r="F700" s="74">
        <f t="shared" si="13"/>
        <v>100</v>
      </c>
      <c r="G700" s="66">
        <f>(E700-B700)/B700*100</f>
        <v>-0.04964421644878371</v>
      </c>
    </row>
    <row r="701" spans="1:7" ht="14.25">
      <c r="A701" s="111" t="s">
        <v>1137</v>
      </c>
      <c r="B701" s="120"/>
      <c r="C701" s="120"/>
      <c r="D701" s="120">
        <v>1000</v>
      </c>
      <c r="E701" s="120">
        <v>1000</v>
      </c>
      <c r="F701" s="74">
        <f t="shared" si="13"/>
        <v>100</v>
      </c>
      <c r="G701" s="66"/>
    </row>
    <row r="702" spans="1:7" ht="14.25">
      <c r="A702" s="111" t="s">
        <v>1138</v>
      </c>
      <c r="B702" s="121">
        <v>6043</v>
      </c>
      <c r="C702" s="120"/>
      <c r="D702" s="120">
        <v>5040</v>
      </c>
      <c r="E702" s="120">
        <v>5040</v>
      </c>
      <c r="F702" s="74">
        <f t="shared" si="13"/>
        <v>100</v>
      </c>
      <c r="G702" s="66">
        <f>(E702-B702)/B702*100</f>
        <v>-16.597716366043354</v>
      </c>
    </row>
    <row r="703" spans="1:7" ht="14.25">
      <c r="A703" s="111" t="s">
        <v>1139</v>
      </c>
      <c r="B703" s="120"/>
      <c r="C703" s="120"/>
      <c r="D703" s="120"/>
      <c r="E703" s="120">
        <v>0</v>
      </c>
      <c r="F703" s="74">
        <f t="shared" si="13"/>
      </c>
      <c r="G703" s="66"/>
    </row>
    <row r="704" spans="1:7" ht="14.25">
      <c r="A704" s="116" t="s">
        <v>1140</v>
      </c>
      <c r="B704" s="120">
        <f>SUM(B705:B708)</f>
        <v>0</v>
      </c>
      <c r="C704" s="120">
        <f>SUM(C705:C708)</f>
        <v>0</v>
      </c>
      <c r="D704" s="120">
        <f>SUM(D705:D708)</f>
        <v>28</v>
      </c>
      <c r="E704" s="120">
        <f>SUM(E705:E708)</f>
        <v>28</v>
      </c>
      <c r="F704" s="74">
        <f t="shared" si="13"/>
        <v>100</v>
      </c>
      <c r="G704" s="66"/>
    </row>
    <row r="705" spans="1:7" ht="14.25">
      <c r="A705" s="111" t="s">
        <v>1141</v>
      </c>
      <c r="B705" s="120"/>
      <c r="C705" s="120"/>
      <c r="D705" s="120"/>
      <c r="E705" s="120">
        <v>0</v>
      </c>
      <c r="F705" s="74">
        <f t="shared" si="13"/>
      </c>
      <c r="G705" s="66"/>
    </row>
    <row r="706" spans="1:7" ht="14.25">
      <c r="A706" s="111" t="s">
        <v>1142</v>
      </c>
      <c r="B706" s="120"/>
      <c r="C706" s="120"/>
      <c r="D706" s="120">
        <v>28</v>
      </c>
      <c r="E706" s="120">
        <v>28</v>
      </c>
      <c r="F706" s="74">
        <f t="shared" si="13"/>
        <v>100</v>
      </c>
      <c r="G706" s="66"/>
    </row>
    <row r="707" spans="1:7" ht="14.25">
      <c r="A707" s="111" t="s">
        <v>1143</v>
      </c>
      <c r="B707" s="120"/>
      <c r="C707" s="120"/>
      <c r="D707" s="120"/>
      <c r="E707" s="120">
        <v>0</v>
      </c>
      <c r="F707" s="74">
        <f t="shared" si="13"/>
      </c>
      <c r="G707" s="66"/>
    </row>
    <row r="708" spans="1:7" ht="14.25">
      <c r="A708" s="111" t="s">
        <v>1144</v>
      </c>
      <c r="B708" s="120"/>
      <c r="C708" s="120"/>
      <c r="D708" s="120"/>
      <c r="E708" s="120">
        <v>0</v>
      </c>
      <c r="F708" s="74">
        <f aca="true" t="shared" si="16" ref="F708:F771">IF(D708&lt;&gt;0,(E708/D708)*100,"")</f>
      </c>
      <c r="G708" s="66"/>
    </row>
    <row r="709" spans="1:7" ht="14.25">
      <c r="A709" s="116" t="s">
        <v>1145</v>
      </c>
      <c r="B709" s="120">
        <f>B710</f>
        <v>193</v>
      </c>
      <c r="C709" s="120">
        <f>C710</f>
        <v>141</v>
      </c>
      <c r="D709" s="120">
        <f>D710</f>
        <v>298</v>
      </c>
      <c r="E709" s="120">
        <f>E710</f>
        <v>298</v>
      </c>
      <c r="F709" s="74">
        <f t="shared" si="16"/>
        <v>100</v>
      </c>
      <c r="G709" s="66">
        <f aca="true" t="shared" si="17" ref="G709:G719">(E709-B709)/B709*100</f>
        <v>54.40414507772021</v>
      </c>
    </row>
    <row r="710" spans="1:7" ht="14.25">
      <c r="A710" s="111" t="s">
        <v>1146</v>
      </c>
      <c r="B710" s="120">
        <v>193</v>
      </c>
      <c r="C710" s="120">
        <v>141</v>
      </c>
      <c r="D710" s="120">
        <v>298</v>
      </c>
      <c r="E710" s="120">
        <v>298</v>
      </c>
      <c r="F710" s="74">
        <f t="shared" si="16"/>
        <v>100</v>
      </c>
      <c r="G710" s="66">
        <f t="shared" si="17"/>
        <v>54.40414507772021</v>
      </c>
    </row>
    <row r="711" spans="1:7" ht="14.25">
      <c r="A711" s="116" t="s">
        <v>239</v>
      </c>
      <c r="B711" s="120">
        <f>SUM(B712,B717,B730,B734,B746,B749,B753,B763,B768,B774,B778,B781)</f>
        <v>26805</v>
      </c>
      <c r="C711" s="120">
        <f>SUM(C712,C717,C730,C734,C746,C749,C753,C763,C768,C774,C778,C781)</f>
        <v>7922.73</v>
      </c>
      <c r="D711" s="120">
        <f>SUM(D712,D717,D730,D734,D746,D749,D753,D763,D768,D774,D778,D781)</f>
        <v>32103</v>
      </c>
      <c r="E711" s="120">
        <f>SUM(E712,E717,E730,E734,E746,E749,E753,E763,E768,E774,E778,E781)</f>
        <v>32103</v>
      </c>
      <c r="F711" s="74">
        <f t="shared" si="16"/>
        <v>100</v>
      </c>
      <c r="G711" s="66">
        <f t="shared" si="17"/>
        <v>19.764969222160044</v>
      </c>
    </row>
    <row r="712" spans="1:7" ht="14.25">
      <c r="A712" s="116" t="s">
        <v>240</v>
      </c>
      <c r="B712" s="120">
        <f>SUM(B713:B716)</f>
        <v>1010</v>
      </c>
      <c r="C712" s="120">
        <f>SUM(C713:C716)</f>
        <v>597</v>
      </c>
      <c r="D712" s="120">
        <f>SUM(D713:D716)</f>
        <v>887</v>
      </c>
      <c r="E712" s="120">
        <f>SUM(E713:E716)</f>
        <v>887</v>
      </c>
      <c r="F712" s="74">
        <f t="shared" si="16"/>
        <v>100</v>
      </c>
      <c r="G712" s="66">
        <f t="shared" si="17"/>
        <v>-12.178217821782178</v>
      </c>
    </row>
    <row r="713" spans="1:7" ht="14.25">
      <c r="A713" s="111" t="s">
        <v>717</v>
      </c>
      <c r="B713" s="121">
        <v>390</v>
      </c>
      <c r="C713" s="120">
        <v>245</v>
      </c>
      <c r="D713" s="120">
        <v>328</v>
      </c>
      <c r="E713" s="120">
        <v>328</v>
      </c>
      <c r="F713" s="74">
        <f t="shared" si="16"/>
        <v>100</v>
      </c>
      <c r="G713" s="66">
        <f t="shared" si="17"/>
        <v>-15.897435897435896</v>
      </c>
    </row>
    <row r="714" spans="1:7" ht="14.25">
      <c r="A714" s="111" t="s">
        <v>718</v>
      </c>
      <c r="B714" s="121">
        <v>1</v>
      </c>
      <c r="C714" s="120">
        <v>65</v>
      </c>
      <c r="D714" s="120">
        <v>73</v>
      </c>
      <c r="E714" s="120">
        <v>73</v>
      </c>
      <c r="F714" s="74">
        <f t="shared" si="16"/>
        <v>100</v>
      </c>
      <c r="G714" s="66">
        <f t="shared" si="17"/>
        <v>7200</v>
      </c>
    </row>
    <row r="715" spans="1:7" ht="14.25">
      <c r="A715" s="111" t="s">
        <v>719</v>
      </c>
      <c r="B715" s="121">
        <v>11</v>
      </c>
      <c r="C715" s="120">
        <v>0</v>
      </c>
      <c r="D715" s="120">
        <v>60</v>
      </c>
      <c r="E715" s="120">
        <v>60</v>
      </c>
      <c r="F715" s="74">
        <f t="shared" si="16"/>
        <v>100</v>
      </c>
      <c r="G715" s="66">
        <f t="shared" si="17"/>
        <v>445.45454545454544</v>
      </c>
    </row>
    <row r="716" spans="1:7" ht="14.25">
      <c r="A716" s="111" t="s">
        <v>1147</v>
      </c>
      <c r="B716" s="121">
        <v>608</v>
      </c>
      <c r="C716" s="120">
        <v>287</v>
      </c>
      <c r="D716" s="120">
        <v>426</v>
      </c>
      <c r="E716" s="120">
        <v>426</v>
      </c>
      <c r="F716" s="74">
        <f t="shared" si="16"/>
        <v>100</v>
      </c>
      <c r="G716" s="66">
        <f t="shared" si="17"/>
        <v>-29.93421052631579</v>
      </c>
    </row>
    <row r="717" spans="1:7" ht="14.25">
      <c r="A717" s="116" t="s">
        <v>241</v>
      </c>
      <c r="B717" s="120">
        <f>SUM(B718:B729)</f>
        <v>1531</v>
      </c>
      <c r="C717" s="120">
        <f>SUM(C718:C729)</f>
        <v>817.1300000000001</v>
      </c>
      <c r="D717" s="120">
        <f>SUM(D718:D729)</f>
        <v>1252</v>
      </c>
      <c r="E717" s="120">
        <f>SUM(E718:E729)</f>
        <v>1252</v>
      </c>
      <c r="F717" s="74">
        <f t="shared" si="16"/>
        <v>100</v>
      </c>
      <c r="G717" s="66">
        <f t="shared" si="17"/>
        <v>-18.22338340953625</v>
      </c>
    </row>
    <row r="718" spans="1:7" ht="14.25">
      <c r="A718" s="111" t="s">
        <v>1148</v>
      </c>
      <c r="B718" s="121">
        <v>965</v>
      </c>
      <c r="C718" s="120">
        <v>531.59</v>
      </c>
      <c r="D718" s="120">
        <v>740</v>
      </c>
      <c r="E718" s="120">
        <v>740</v>
      </c>
      <c r="F718" s="74">
        <f t="shared" si="16"/>
        <v>100</v>
      </c>
      <c r="G718" s="66">
        <f t="shared" si="17"/>
        <v>-23.316062176165804</v>
      </c>
    </row>
    <row r="719" spans="1:7" ht="14.25">
      <c r="A719" s="111" t="s">
        <v>1149</v>
      </c>
      <c r="B719" s="121">
        <v>440</v>
      </c>
      <c r="C719" s="120">
        <v>285.54</v>
      </c>
      <c r="D719" s="120">
        <v>423</v>
      </c>
      <c r="E719" s="120">
        <v>423</v>
      </c>
      <c r="F719" s="74">
        <f t="shared" si="16"/>
        <v>100</v>
      </c>
      <c r="G719" s="66">
        <f t="shared" si="17"/>
        <v>-3.8636363636363633</v>
      </c>
    </row>
    <row r="720" spans="1:7" ht="14.25">
      <c r="A720" s="111" t="s">
        <v>1150</v>
      </c>
      <c r="B720" s="121"/>
      <c r="C720" s="120"/>
      <c r="D720" s="120">
        <v>0</v>
      </c>
      <c r="E720" s="120">
        <v>0</v>
      </c>
      <c r="F720" s="74">
        <f t="shared" si="16"/>
      </c>
      <c r="G720" s="66"/>
    </row>
    <row r="721" spans="1:7" ht="14.25">
      <c r="A721" s="111" t="s">
        <v>1151</v>
      </c>
      <c r="B721" s="121"/>
      <c r="C721" s="120"/>
      <c r="D721" s="120">
        <v>0</v>
      </c>
      <c r="E721" s="120">
        <v>0</v>
      </c>
      <c r="F721" s="74">
        <f t="shared" si="16"/>
      </c>
      <c r="G721" s="66"/>
    </row>
    <row r="722" spans="1:7" ht="14.25">
      <c r="A722" s="111" t="s">
        <v>1152</v>
      </c>
      <c r="B722" s="121"/>
      <c r="C722" s="120"/>
      <c r="D722" s="120">
        <v>0</v>
      </c>
      <c r="E722" s="120">
        <v>0</v>
      </c>
      <c r="F722" s="74">
        <f t="shared" si="16"/>
      </c>
      <c r="G722" s="66"/>
    </row>
    <row r="723" spans="1:7" ht="14.25">
      <c r="A723" s="111" t="s">
        <v>1153</v>
      </c>
      <c r="B723" s="121"/>
      <c r="C723" s="120"/>
      <c r="D723" s="120">
        <v>0</v>
      </c>
      <c r="E723" s="120">
        <v>0</v>
      </c>
      <c r="F723" s="74">
        <f t="shared" si="16"/>
      </c>
      <c r="G723" s="66"/>
    </row>
    <row r="724" spans="1:7" ht="14.25">
      <c r="A724" s="111" t="s">
        <v>1154</v>
      </c>
      <c r="B724" s="121"/>
      <c r="C724" s="120"/>
      <c r="D724" s="120">
        <v>0</v>
      </c>
      <c r="E724" s="120">
        <v>0</v>
      </c>
      <c r="F724" s="74">
        <f t="shared" si="16"/>
      </c>
      <c r="G724" s="66"/>
    </row>
    <row r="725" spans="1:7" ht="14.25">
      <c r="A725" s="111" t="s">
        <v>1155</v>
      </c>
      <c r="B725" s="121"/>
      <c r="C725" s="120"/>
      <c r="D725" s="120">
        <v>0</v>
      </c>
      <c r="E725" s="120">
        <v>0</v>
      </c>
      <c r="F725" s="74">
        <f t="shared" si="16"/>
      </c>
      <c r="G725" s="66"/>
    </row>
    <row r="726" spans="1:7" ht="14.25">
      <c r="A726" s="111" t="s">
        <v>1156</v>
      </c>
      <c r="B726" s="121"/>
      <c r="C726" s="120"/>
      <c r="D726" s="120">
        <v>0</v>
      </c>
      <c r="E726" s="120">
        <v>0</v>
      </c>
      <c r="F726" s="74">
        <f t="shared" si="16"/>
      </c>
      <c r="G726" s="66"/>
    </row>
    <row r="727" spans="1:7" ht="14.25">
      <c r="A727" s="111" t="s">
        <v>1157</v>
      </c>
      <c r="B727" s="121"/>
      <c r="C727" s="120"/>
      <c r="D727" s="120">
        <v>0</v>
      </c>
      <c r="E727" s="120">
        <v>0</v>
      </c>
      <c r="F727" s="74">
        <f t="shared" si="16"/>
      </c>
      <c r="G727" s="66"/>
    </row>
    <row r="728" spans="1:7" ht="14.25">
      <c r="A728" s="111" t="s">
        <v>1158</v>
      </c>
      <c r="B728" s="121"/>
      <c r="C728" s="120"/>
      <c r="D728" s="120">
        <v>0</v>
      </c>
      <c r="E728" s="120">
        <v>0</v>
      </c>
      <c r="F728" s="74">
        <f t="shared" si="16"/>
      </c>
      <c r="G728" s="66"/>
    </row>
    <row r="729" spans="1:7" ht="14.25">
      <c r="A729" s="111" t="s">
        <v>1159</v>
      </c>
      <c r="B729" s="121">
        <v>126</v>
      </c>
      <c r="C729" s="120"/>
      <c r="D729" s="120">
        <v>89</v>
      </c>
      <c r="E729" s="120">
        <v>89</v>
      </c>
      <c r="F729" s="74">
        <f t="shared" si="16"/>
        <v>100</v>
      </c>
      <c r="G729" s="66">
        <f>(E729-B729)/B729*100</f>
        <v>-29.365079365079367</v>
      </c>
    </row>
    <row r="730" spans="1:7" ht="14.25">
      <c r="A730" s="116" t="s">
        <v>242</v>
      </c>
      <c r="B730" s="120">
        <f>SUM(B731:B733)</f>
        <v>2146</v>
      </c>
      <c r="C730" s="120">
        <f>SUM(C731:C733)</f>
        <v>1049</v>
      </c>
      <c r="D730" s="120">
        <f>SUM(D731:D733)</f>
        <v>4158</v>
      </c>
      <c r="E730" s="120">
        <f>SUM(E731:E733)</f>
        <v>4158</v>
      </c>
      <c r="F730" s="74">
        <f t="shared" si="16"/>
        <v>100</v>
      </c>
      <c r="G730" s="66">
        <f>(E730-B730)/B730*100</f>
        <v>93.75582479030756</v>
      </c>
    </row>
    <row r="731" spans="1:7" ht="14.25">
      <c r="A731" s="111" t="s">
        <v>1160</v>
      </c>
      <c r="B731" s="121"/>
      <c r="C731" s="120">
        <v>0</v>
      </c>
      <c r="D731" s="120">
        <v>0</v>
      </c>
      <c r="E731" s="120">
        <v>0</v>
      </c>
      <c r="F731" s="74">
        <f t="shared" si="16"/>
      </c>
      <c r="G731" s="66"/>
    </row>
    <row r="732" spans="1:7" ht="14.25">
      <c r="A732" s="111" t="s">
        <v>1161</v>
      </c>
      <c r="B732" s="121">
        <v>1410</v>
      </c>
      <c r="C732" s="120">
        <v>1049</v>
      </c>
      <c r="D732" s="120">
        <v>3164</v>
      </c>
      <c r="E732" s="120">
        <v>3164</v>
      </c>
      <c r="F732" s="74">
        <f t="shared" si="16"/>
        <v>100</v>
      </c>
      <c r="G732" s="66">
        <f aca="true" t="shared" si="18" ref="G732:G737">(E732-B732)/B732*100</f>
        <v>124.39716312056737</v>
      </c>
    </row>
    <row r="733" spans="1:7" ht="14.25">
      <c r="A733" s="111" t="s">
        <v>1162</v>
      </c>
      <c r="B733" s="121">
        <v>736</v>
      </c>
      <c r="C733" s="120"/>
      <c r="D733" s="120">
        <v>994</v>
      </c>
      <c r="E733" s="120">
        <v>994</v>
      </c>
      <c r="F733" s="74">
        <f t="shared" si="16"/>
        <v>100</v>
      </c>
      <c r="G733" s="66">
        <f t="shared" si="18"/>
        <v>35.05434782608695</v>
      </c>
    </row>
    <row r="734" spans="1:7" ht="14.25">
      <c r="A734" s="116" t="s">
        <v>243</v>
      </c>
      <c r="B734" s="120">
        <f>SUM(B735:B745)</f>
        <v>3600</v>
      </c>
      <c r="C734" s="120">
        <f>SUM(C735:C745)</f>
        <v>1103.96</v>
      </c>
      <c r="D734" s="120">
        <f>SUM(D735:D745)</f>
        <v>4289</v>
      </c>
      <c r="E734" s="120">
        <f>SUM(E735:E745)</f>
        <v>4289</v>
      </c>
      <c r="F734" s="74">
        <f t="shared" si="16"/>
        <v>100</v>
      </c>
      <c r="G734" s="66">
        <f t="shared" si="18"/>
        <v>19.13888888888889</v>
      </c>
    </row>
    <row r="735" spans="1:7" ht="14.25">
      <c r="A735" s="111" t="s">
        <v>1163</v>
      </c>
      <c r="B735" s="121">
        <v>432</v>
      </c>
      <c r="C735" s="120">
        <v>379.47</v>
      </c>
      <c r="D735" s="120">
        <v>600</v>
      </c>
      <c r="E735" s="120">
        <v>600</v>
      </c>
      <c r="F735" s="74">
        <f t="shared" si="16"/>
        <v>100</v>
      </c>
      <c r="G735" s="66">
        <f t="shared" si="18"/>
        <v>38.88888888888889</v>
      </c>
    </row>
    <row r="736" spans="1:7" ht="14.25">
      <c r="A736" s="111" t="s">
        <v>1164</v>
      </c>
      <c r="B736" s="121">
        <v>136</v>
      </c>
      <c r="C736" s="120">
        <v>110.01</v>
      </c>
      <c r="D736" s="120">
        <v>142</v>
      </c>
      <c r="E736" s="120">
        <v>142</v>
      </c>
      <c r="F736" s="74">
        <f t="shared" si="16"/>
        <v>100</v>
      </c>
      <c r="G736" s="66">
        <f t="shared" si="18"/>
        <v>4.411764705882353</v>
      </c>
    </row>
    <row r="737" spans="1:7" ht="14.25">
      <c r="A737" s="111" t="s">
        <v>1165</v>
      </c>
      <c r="B737" s="121">
        <v>667</v>
      </c>
      <c r="C737" s="120">
        <v>481.48</v>
      </c>
      <c r="D737" s="120">
        <v>1036</v>
      </c>
      <c r="E737" s="120">
        <v>1036</v>
      </c>
      <c r="F737" s="74">
        <f t="shared" si="16"/>
        <v>100</v>
      </c>
      <c r="G737" s="66">
        <f t="shared" si="18"/>
        <v>55.322338830584705</v>
      </c>
    </row>
    <row r="738" spans="1:7" ht="14.25">
      <c r="A738" s="111" t="s">
        <v>1166</v>
      </c>
      <c r="B738" s="121"/>
      <c r="C738" s="120">
        <v>0</v>
      </c>
      <c r="D738" s="120">
        <v>0</v>
      </c>
      <c r="E738" s="120">
        <v>0</v>
      </c>
      <c r="F738" s="74">
        <f t="shared" si="16"/>
      </c>
      <c r="G738" s="66"/>
    </row>
    <row r="739" spans="1:7" ht="14.25">
      <c r="A739" s="111" t="s">
        <v>1167</v>
      </c>
      <c r="B739" s="121"/>
      <c r="C739" s="120">
        <v>0</v>
      </c>
      <c r="D739" s="120">
        <v>0</v>
      </c>
      <c r="E739" s="120">
        <v>0</v>
      </c>
      <c r="F739" s="74">
        <f t="shared" si="16"/>
      </c>
      <c r="G739" s="66"/>
    </row>
    <row r="740" spans="1:7" ht="14.25">
      <c r="A740" s="111" t="s">
        <v>1168</v>
      </c>
      <c r="B740" s="121"/>
      <c r="C740" s="120">
        <v>0</v>
      </c>
      <c r="D740" s="120">
        <v>0</v>
      </c>
      <c r="E740" s="120">
        <v>0</v>
      </c>
      <c r="F740" s="74">
        <f t="shared" si="16"/>
      </c>
      <c r="G740" s="66"/>
    </row>
    <row r="741" spans="1:7" ht="14.25">
      <c r="A741" s="111" t="s">
        <v>1169</v>
      </c>
      <c r="B741" s="121"/>
      <c r="C741" s="120">
        <v>0</v>
      </c>
      <c r="D741" s="120">
        <v>0</v>
      </c>
      <c r="E741" s="120">
        <v>0</v>
      </c>
      <c r="F741" s="74">
        <f t="shared" si="16"/>
      </c>
      <c r="G741" s="66"/>
    </row>
    <row r="742" spans="1:7" ht="14.25">
      <c r="A742" s="111" t="s">
        <v>1170</v>
      </c>
      <c r="B742" s="121">
        <v>1670</v>
      </c>
      <c r="C742" s="120">
        <v>112</v>
      </c>
      <c r="D742" s="120">
        <v>1787</v>
      </c>
      <c r="E742" s="120">
        <v>1787</v>
      </c>
      <c r="F742" s="74">
        <f t="shared" si="16"/>
        <v>100</v>
      </c>
      <c r="G742" s="66">
        <f>(E742-B742)/B742*100</f>
        <v>7.005988023952097</v>
      </c>
    </row>
    <row r="743" spans="1:7" ht="14.25">
      <c r="A743" s="111" t="s">
        <v>1171</v>
      </c>
      <c r="B743" s="121">
        <v>688</v>
      </c>
      <c r="C743" s="120">
        <v>21</v>
      </c>
      <c r="D743" s="120">
        <v>714</v>
      </c>
      <c r="E743" s="120">
        <v>714</v>
      </c>
      <c r="F743" s="74">
        <f t="shared" si="16"/>
        <v>100</v>
      </c>
      <c r="G743" s="66">
        <f>(E743-B743)/B743*100</f>
        <v>3.77906976744186</v>
      </c>
    </row>
    <row r="744" spans="1:7" ht="14.25">
      <c r="A744" s="111" t="s">
        <v>1172</v>
      </c>
      <c r="B744" s="121"/>
      <c r="C744" s="120"/>
      <c r="D744" s="120">
        <v>0</v>
      </c>
      <c r="E744" s="120">
        <v>0</v>
      </c>
      <c r="F744" s="74">
        <f t="shared" si="16"/>
      </c>
      <c r="G744" s="66"/>
    </row>
    <row r="745" spans="1:7" ht="14.25">
      <c r="A745" s="111" t="s">
        <v>1173</v>
      </c>
      <c r="B745" s="121">
        <v>7</v>
      </c>
      <c r="C745" s="120"/>
      <c r="D745" s="120">
        <v>10</v>
      </c>
      <c r="E745" s="120">
        <v>10</v>
      </c>
      <c r="F745" s="74">
        <f t="shared" si="16"/>
        <v>100</v>
      </c>
      <c r="G745" s="66">
        <f>(E745-B745)/B745*100</f>
        <v>42.857142857142854</v>
      </c>
    </row>
    <row r="746" spans="1:7" ht="14.25">
      <c r="A746" s="116" t="s">
        <v>244</v>
      </c>
      <c r="B746" s="120">
        <f>SUM(B747:B748)</f>
        <v>77</v>
      </c>
      <c r="C746" s="120">
        <f>SUM(C747:C748)</f>
        <v>0</v>
      </c>
      <c r="D746" s="120">
        <f>SUM(D747:D748)</f>
        <v>60</v>
      </c>
      <c r="E746" s="120">
        <f>SUM(E747:E748)</f>
        <v>60</v>
      </c>
      <c r="F746" s="74">
        <f t="shared" si="16"/>
        <v>100</v>
      </c>
      <c r="G746" s="66">
        <f>(E746-B746)/B746*100</f>
        <v>-22.07792207792208</v>
      </c>
    </row>
    <row r="747" spans="1:7" ht="14.25">
      <c r="A747" s="111" t="s">
        <v>1174</v>
      </c>
      <c r="B747" s="120">
        <v>77</v>
      </c>
      <c r="C747" s="120"/>
      <c r="D747" s="120">
        <v>60</v>
      </c>
      <c r="E747" s="120">
        <v>60</v>
      </c>
      <c r="F747" s="74">
        <f t="shared" si="16"/>
        <v>100</v>
      </c>
      <c r="G747" s="66">
        <f>(E747-B747)/B747*100</f>
        <v>-22.07792207792208</v>
      </c>
    </row>
    <row r="748" spans="1:7" ht="14.25">
      <c r="A748" s="111" t="s">
        <v>1175</v>
      </c>
      <c r="B748" s="120"/>
      <c r="C748" s="120"/>
      <c r="D748" s="120">
        <v>0</v>
      </c>
      <c r="E748" s="120">
        <v>0</v>
      </c>
      <c r="F748" s="74">
        <f t="shared" si="16"/>
      </c>
      <c r="G748" s="66"/>
    </row>
    <row r="749" spans="1:7" ht="14.25">
      <c r="A749" s="116" t="s">
        <v>245</v>
      </c>
      <c r="B749" s="120">
        <f>SUM(B750:B752)</f>
        <v>2261</v>
      </c>
      <c r="C749" s="120">
        <f>SUM(C750:C752)</f>
        <v>1099.5</v>
      </c>
      <c r="D749" s="120">
        <f>SUM(D750:D752)</f>
        <v>2305</v>
      </c>
      <c r="E749" s="120">
        <f>SUM(E750:E752)</f>
        <v>2305</v>
      </c>
      <c r="F749" s="74">
        <f t="shared" si="16"/>
        <v>100</v>
      </c>
      <c r="G749" s="66">
        <f aca="true" t="shared" si="19" ref="G749:G755">(E749-B749)/B749*100</f>
        <v>1.9460415745245467</v>
      </c>
    </row>
    <row r="750" spans="1:7" ht="14.25">
      <c r="A750" s="111" t="s">
        <v>1176</v>
      </c>
      <c r="B750" s="120">
        <v>888</v>
      </c>
      <c r="C750" s="120">
        <v>874.24</v>
      </c>
      <c r="D750" s="120">
        <v>835</v>
      </c>
      <c r="E750" s="120">
        <v>835</v>
      </c>
      <c r="F750" s="74">
        <f t="shared" si="16"/>
        <v>100</v>
      </c>
      <c r="G750" s="66">
        <f t="shared" si="19"/>
        <v>-5.968468468468469</v>
      </c>
    </row>
    <row r="751" spans="1:7" ht="14.25">
      <c r="A751" s="111" t="s">
        <v>1177</v>
      </c>
      <c r="B751" s="120">
        <v>587</v>
      </c>
      <c r="C751" s="120">
        <v>82</v>
      </c>
      <c r="D751" s="120">
        <v>607</v>
      </c>
      <c r="E751" s="120">
        <v>607</v>
      </c>
      <c r="F751" s="74">
        <f t="shared" si="16"/>
        <v>100</v>
      </c>
      <c r="G751" s="66">
        <f t="shared" si="19"/>
        <v>3.4071550255536627</v>
      </c>
    </row>
    <row r="752" spans="1:7" ht="14.25">
      <c r="A752" s="111" t="s">
        <v>1178</v>
      </c>
      <c r="B752" s="120">
        <v>786</v>
      </c>
      <c r="C752" s="120">
        <v>143.26</v>
      </c>
      <c r="D752" s="120">
        <v>863</v>
      </c>
      <c r="E752" s="120">
        <v>863</v>
      </c>
      <c r="F752" s="74">
        <f t="shared" si="16"/>
        <v>100</v>
      </c>
      <c r="G752" s="66">
        <f t="shared" si="19"/>
        <v>9.79643765903308</v>
      </c>
    </row>
    <row r="753" spans="1:7" ht="14.25">
      <c r="A753" s="116" t="s">
        <v>246</v>
      </c>
      <c r="B753" s="120">
        <f>SUM(B754:B762)</f>
        <v>692</v>
      </c>
      <c r="C753" s="120">
        <f>SUM(C754:C762)</f>
        <v>524.15</v>
      </c>
      <c r="D753" s="120">
        <f>SUM(D754:D762)</f>
        <v>880</v>
      </c>
      <c r="E753" s="120">
        <f>SUM(E754:E762)</f>
        <v>880</v>
      </c>
      <c r="F753" s="74">
        <f t="shared" si="16"/>
        <v>100</v>
      </c>
      <c r="G753" s="66">
        <f t="shared" si="19"/>
        <v>27.167630057803464</v>
      </c>
    </row>
    <row r="754" spans="1:7" ht="14.25">
      <c r="A754" s="111" t="s">
        <v>717</v>
      </c>
      <c r="B754" s="120">
        <v>555</v>
      </c>
      <c r="C754" s="120">
        <v>518.55</v>
      </c>
      <c r="D754" s="120">
        <v>663</v>
      </c>
      <c r="E754" s="120">
        <v>663</v>
      </c>
      <c r="F754" s="74">
        <f t="shared" si="16"/>
        <v>100</v>
      </c>
      <c r="G754" s="66">
        <f t="shared" si="19"/>
        <v>19.45945945945946</v>
      </c>
    </row>
    <row r="755" spans="1:7" ht="14.25">
      <c r="A755" s="111" t="s">
        <v>718</v>
      </c>
      <c r="B755" s="120">
        <v>23</v>
      </c>
      <c r="C755" s="120">
        <v>5.6</v>
      </c>
      <c r="D755" s="120">
        <v>4</v>
      </c>
      <c r="E755" s="120">
        <v>4</v>
      </c>
      <c r="F755" s="74">
        <f t="shared" si="16"/>
        <v>100</v>
      </c>
      <c r="G755" s="66">
        <f t="shared" si="19"/>
        <v>-82.6086956521739</v>
      </c>
    </row>
    <row r="756" spans="1:7" ht="14.25">
      <c r="A756" s="111" t="s">
        <v>719</v>
      </c>
      <c r="B756" s="120"/>
      <c r="C756" s="120"/>
      <c r="D756" s="120">
        <v>0</v>
      </c>
      <c r="E756" s="120">
        <v>0</v>
      </c>
      <c r="F756" s="74">
        <f t="shared" si="16"/>
      </c>
      <c r="G756" s="66"/>
    </row>
    <row r="757" spans="1:7" ht="14.25">
      <c r="A757" s="111" t="s">
        <v>1179</v>
      </c>
      <c r="B757" s="120"/>
      <c r="C757" s="120"/>
      <c r="D757" s="120">
        <v>0</v>
      </c>
      <c r="E757" s="120">
        <v>0</v>
      </c>
      <c r="F757" s="74">
        <f t="shared" si="16"/>
      </c>
      <c r="G757" s="66"/>
    </row>
    <row r="758" spans="1:7" ht="14.25">
      <c r="A758" s="111" t="s">
        <v>1180</v>
      </c>
      <c r="B758" s="120"/>
      <c r="C758" s="120"/>
      <c r="D758" s="120">
        <v>0</v>
      </c>
      <c r="E758" s="120">
        <v>0</v>
      </c>
      <c r="F758" s="74">
        <f t="shared" si="16"/>
      </c>
      <c r="G758" s="66"/>
    </row>
    <row r="759" spans="1:7" ht="14.25">
      <c r="A759" s="111" t="s">
        <v>1181</v>
      </c>
      <c r="B759" s="120"/>
      <c r="C759" s="120"/>
      <c r="D759" s="120">
        <v>0</v>
      </c>
      <c r="E759" s="120">
        <v>0</v>
      </c>
      <c r="F759" s="74">
        <f t="shared" si="16"/>
      </c>
      <c r="G759" s="66"/>
    </row>
    <row r="760" spans="1:7" ht="14.25">
      <c r="A760" s="111" t="s">
        <v>1182</v>
      </c>
      <c r="B760" s="120"/>
      <c r="C760" s="120"/>
      <c r="D760" s="120">
        <v>0</v>
      </c>
      <c r="E760" s="120">
        <v>0</v>
      </c>
      <c r="F760" s="74">
        <f t="shared" si="16"/>
      </c>
      <c r="G760" s="66"/>
    </row>
    <row r="761" spans="1:7" ht="14.25">
      <c r="A761" s="111" t="s">
        <v>726</v>
      </c>
      <c r="B761" s="120"/>
      <c r="C761" s="120"/>
      <c r="D761" s="120">
        <v>0</v>
      </c>
      <c r="E761" s="120">
        <v>0</v>
      </c>
      <c r="F761" s="74">
        <f t="shared" si="16"/>
      </c>
      <c r="G761" s="66"/>
    </row>
    <row r="762" spans="1:7" ht="14.25">
      <c r="A762" s="111" t="s">
        <v>1183</v>
      </c>
      <c r="B762" s="120">
        <v>114</v>
      </c>
      <c r="C762" s="120"/>
      <c r="D762" s="120">
        <v>213</v>
      </c>
      <c r="E762" s="120">
        <v>213</v>
      </c>
      <c r="F762" s="74">
        <f t="shared" si="16"/>
        <v>100</v>
      </c>
      <c r="G762" s="66">
        <f>(E762-B762)/B762*100</f>
        <v>86.8421052631579</v>
      </c>
    </row>
    <row r="763" spans="1:7" ht="14.25">
      <c r="A763" s="116" t="s">
        <v>1184</v>
      </c>
      <c r="B763" s="120">
        <f>SUM(B764:B767)</f>
        <v>1696</v>
      </c>
      <c r="C763" s="120">
        <f>SUM(C764:C767)</f>
        <v>2701.99</v>
      </c>
      <c r="D763" s="120">
        <f>SUM(D764:D767)</f>
        <v>2860</v>
      </c>
      <c r="E763" s="120">
        <f>SUM(E764:E767)</f>
        <v>2860</v>
      </c>
      <c r="F763" s="74">
        <f t="shared" si="16"/>
        <v>100</v>
      </c>
      <c r="G763" s="66">
        <f>(E763-B763)/B763*100</f>
        <v>68.63207547169812</v>
      </c>
    </row>
    <row r="764" spans="1:7" ht="14.25">
      <c r="A764" s="111" t="s">
        <v>1185</v>
      </c>
      <c r="B764" s="120">
        <v>936</v>
      </c>
      <c r="C764" s="120">
        <v>1078.23</v>
      </c>
      <c r="D764" s="120">
        <v>1093</v>
      </c>
      <c r="E764" s="120">
        <v>1093</v>
      </c>
      <c r="F764" s="74">
        <f t="shared" si="16"/>
        <v>100</v>
      </c>
      <c r="G764" s="66">
        <f>(E764-B764)/B764*100</f>
        <v>16.773504273504273</v>
      </c>
    </row>
    <row r="765" spans="1:7" ht="14.25">
      <c r="A765" s="111" t="s">
        <v>1186</v>
      </c>
      <c r="B765" s="120">
        <v>480</v>
      </c>
      <c r="C765" s="120">
        <v>523.74</v>
      </c>
      <c r="D765" s="120">
        <v>547</v>
      </c>
      <c r="E765" s="120">
        <v>547</v>
      </c>
      <c r="F765" s="74">
        <f t="shared" si="16"/>
        <v>100</v>
      </c>
      <c r="G765" s="66">
        <f>(E765-B765)/B765*100</f>
        <v>13.958333333333334</v>
      </c>
    </row>
    <row r="766" spans="1:7" ht="14.25">
      <c r="A766" s="111" t="s">
        <v>1187</v>
      </c>
      <c r="B766" s="120"/>
      <c r="C766" s="120">
        <v>1100.02</v>
      </c>
      <c r="D766" s="120">
        <v>954</v>
      </c>
      <c r="E766" s="120">
        <v>954</v>
      </c>
      <c r="F766" s="74">
        <f t="shared" si="16"/>
        <v>100</v>
      </c>
      <c r="G766" s="66"/>
    </row>
    <row r="767" spans="1:7" ht="14.25">
      <c r="A767" s="111" t="s">
        <v>1188</v>
      </c>
      <c r="B767" s="120">
        <v>280</v>
      </c>
      <c r="C767" s="120"/>
      <c r="D767" s="120">
        <v>266</v>
      </c>
      <c r="E767" s="120">
        <v>266</v>
      </c>
      <c r="F767" s="74">
        <f t="shared" si="16"/>
        <v>100</v>
      </c>
      <c r="G767" s="66">
        <f>(E767-B767)/B767*100</f>
        <v>-5</v>
      </c>
    </row>
    <row r="768" spans="1:7" ht="14.25">
      <c r="A768" s="116" t="s">
        <v>1189</v>
      </c>
      <c r="B768" s="120">
        <f>SUM(B769:B773)</f>
        <v>13448</v>
      </c>
      <c r="C768" s="120">
        <f>SUM(C769:C773)</f>
        <v>30</v>
      </c>
      <c r="D768" s="120">
        <f>SUM(D769:D773)</f>
        <v>15115</v>
      </c>
      <c r="E768" s="120">
        <f>SUM(E769:E773)</f>
        <v>15115</v>
      </c>
      <c r="F768" s="74">
        <f t="shared" si="16"/>
        <v>100</v>
      </c>
      <c r="G768" s="66">
        <f>(E768-B768)/B768*100</f>
        <v>12.39589530041642</v>
      </c>
    </row>
    <row r="769" spans="1:7" ht="14.25">
      <c r="A769" s="111" t="s">
        <v>1190</v>
      </c>
      <c r="B769" s="120">
        <v>517</v>
      </c>
      <c r="C769" s="120"/>
      <c r="D769" s="120">
        <v>0</v>
      </c>
      <c r="E769" s="120">
        <v>0</v>
      </c>
      <c r="F769" s="74">
        <f t="shared" si="16"/>
      </c>
      <c r="G769" s="66">
        <f>(E769-B769)/B769*100</f>
        <v>-100</v>
      </c>
    </row>
    <row r="770" spans="1:7" ht="14.25">
      <c r="A770" s="111" t="s">
        <v>1191</v>
      </c>
      <c r="B770" s="120"/>
      <c r="C770" s="120"/>
      <c r="D770" s="120">
        <f>15071+44</f>
        <v>15115</v>
      </c>
      <c r="E770" s="120">
        <f>15071+44</f>
        <v>15115</v>
      </c>
      <c r="F770" s="74">
        <f t="shared" si="16"/>
        <v>100</v>
      </c>
      <c r="G770" s="66"/>
    </row>
    <row r="771" spans="1:7" ht="14.25">
      <c r="A771" s="111" t="s">
        <v>1192</v>
      </c>
      <c r="B771" s="120">
        <v>12931</v>
      </c>
      <c r="C771" s="120"/>
      <c r="D771" s="120">
        <v>0</v>
      </c>
      <c r="E771" s="120">
        <v>0</v>
      </c>
      <c r="F771" s="74">
        <f t="shared" si="16"/>
      </c>
      <c r="G771" s="66">
        <f>(E771-B771)/B771*100</f>
        <v>-100</v>
      </c>
    </row>
    <row r="772" spans="1:7" ht="14.25">
      <c r="A772" s="111" t="s">
        <v>1193</v>
      </c>
      <c r="B772" s="120"/>
      <c r="C772" s="120">
        <v>30</v>
      </c>
      <c r="D772" s="120"/>
      <c r="E772" s="120"/>
      <c r="F772" s="74">
        <f aca="true" t="shared" si="20" ref="F772:F835">IF(D772&lt;&gt;0,(E772/D772)*100,"")</f>
      </c>
      <c r="G772" s="66"/>
    </row>
    <row r="773" spans="1:7" ht="14.25">
      <c r="A773" s="111" t="s">
        <v>1194</v>
      </c>
      <c r="B773" s="120"/>
      <c r="C773" s="120"/>
      <c r="D773" s="120">
        <v>0</v>
      </c>
      <c r="E773" s="120">
        <v>0</v>
      </c>
      <c r="F773" s="74">
        <f t="shared" si="20"/>
      </c>
      <c r="G773" s="66"/>
    </row>
    <row r="774" spans="1:7" ht="14.25">
      <c r="A774" s="116" t="s">
        <v>1195</v>
      </c>
      <c r="B774" s="120">
        <f>SUM(B775:B777)</f>
        <v>275</v>
      </c>
      <c r="C774" s="120">
        <f>SUM(C775:C777)</f>
        <v>0</v>
      </c>
      <c r="D774" s="120">
        <f>SUM(D775:D777)</f>
        <v>198</v>
      </c>
      <c r="E774" s="120">
        <f>SUM(E775:E777)</f>
        <v>198</v>
      </c>
      <c r="F774" s="74">
        <f t="shared" si="20"/>
        <v>100</v>
      </c>
      <c r="G774" s="66">
        <f>(E774-B774)/B774*100</f>
        <v>-28.000000000000004</v>
      </c>
    </row>
    <row r="775" spans="1:7" ht="14.25">
      <c r="A775" s="111" t="s">
        <v>1196</v>
      </c>
      <c r="B775" s="120">
        <v>275</v>
      </c>
      <c r="C775" s="120"/>
      <c r="D775" s="120">
        <v>198</v>
      </c>
      <c r="E775" s="120">
        <v>198</v>
      </c>
      <c r="F775" s="74">
        <f t="shared" si="20"/>
        <v>100</v>
      </c>
      <c r="G775" s="66">
        <f>(E775-B775)/B775*100</f>
        <v>-28.000000000000004</v>
      </c>
    </row>
    <row r="776" spans="1:7" ht="14.25">
      <c r="A776" s="111" t="s">
        <v>1197</v>
      </c>
      <c r="B776" s="120"/>
      <c r="C776" s="120"/>
      <c r="D776" s="120">
        <v>0</v>
      </c>
      <c r="E776" s="120">
        <v>0</v>
      </c>
      <c r="F776" s="74">
        <f t="shared" si="20"/>
      </c>
      <c r="G776" s="66"/>
    </row>
    <row r="777" spans="1:7" ht="14.25">
      <c r="A777" s="111" t="s">
        <v>1198</v>
      </c>
      <c r="B777" s="120"/>
      <c r="C777" s="120"/>
      <c r="D777" s="120">
        <v>0</v>
      </c>
      <c r="E777" s="120">
        <v>0</v>
      </c>
      <c r="F777" s="74">
        <f t="shared" si="20"/>
      </c>
      <c r="G777" s="66"/>
    </row>
    <row r="778" spans="1:7" ht="14.25">
      <c r="A778" s="116" t="s">
        <v>1199</v>
      </c>
      <c r="B778" s="120">
        <f>SUM(B779:B780)</f>
        <v>69</v>
      </c>
      <c r="C778" s="120">
        <f>SUM(C779:C780)</f>
        <v>0</v>
      </c>
      <c r="D778" s="120">
        <f>SUM(D779:D780)</f>
        <v>82</v>
      </c>
      <c r="E778" s="120">
        <f>SUM(E779:E780)</f>
        <v>82</v>
      </c>
      <c r="F778" s="74">
        <f t="shared" si="20"/>
        <v>100</v>
      </c>
      <c r="G778" s="66">
        <f>(E778-B778)/B778*100</f>
        <v>18.84057971014493</v>
      </c>
    </row>
    <row r="779" spans="1:7" ht="14.25">
      <c r="A779" s="111" t="s">
        <v>1200</v>
      </c>
      <c r="B779" s="120">
        <v>69</v>
      </c>
      <c r="C779" s="120"/>
      <c r="D779" s="120">
        <v>82</v>
      </c>
      <c r="E779" s="120">
        <v>82</v>
      </c>
      <c r="F779" s="74">
        <f t="shared" si="20"/>
        <v>100</v>
      </c>
      <c r="G779" s="66">
        <f>(E779-B779)/B779*100</f>
        <v>18.84057971014493</v>
      </c>
    </row>
    <row r="780" spans="1:7" ht="14.25">
      <c r="A780" s="111" t="s">
        <v>1201</v>
      </c>
      <c r="B780" s="120"/>
      <c r="C780" s="120"/>
      <c r="D780" s="120">
        <v>0</v>
      </c>
      <c r="E780" s="120">
        <v>0</v>
      </c>
      <c r="F780" s="74">
        <f t="shared" si="20"/>
      </c>
      <c r="G780" s="66"/>
    </row>
    <row r="781" spans="1:7" ht="14.25">
      <c r="A781" s="116" t="s">
        <v>1202</v>
      </c>
      <c r="B781" s="120">
        <f>B782</f>
        <v>0</v>
      </c>
      <c r="C781" s="120">
        <f>C782</f>
        <v>0</v>
      </c>
      <c r="D781" s="120">
        <f>D782</f>
        <v>17</v>
      </c>
      <c r="E781" s="120">
        <f>E782</f>
        <v>17</v>
      </c>
      <c r="F781" s="74">
        <f t="shared" si="20"/>
        <v>100</v>
      </c>
      <c r="G781" s="66"/>
    </row>
    <row r="782" spans="1:7" ht="14.25">
      <c r="A782" s="111" t="s">
        <v>1203</v>
      </c>
      <c r="B782" s="120"/>
      <c r="C782" s="120"/>
      <c r="D782" s="120">
        <v>17</v>
      </c>
      <c r="E782" s="120">
        <v>17</v>
      </c>
      <c r="F782" s="74">
        <f t="shared" si="20"/>
        <v>100</v>
      </c>
      <c r="G782" s="66"/>
    </row>
    <row r="783" spans="1:7" ht="14.25">
      <c r="A783" s="116" t="s">
        <v>247</v>
      </c>
      <c r="B783" s="120">
        <f>SUM(B784,B793,B797,B805,B811,B817,B823,B826,B829,B831,B833,B839,B841,B843,B858)</f>
        <v>1238</v>
      </c>
      <c r="C783" s="120">
        <f>SUM(C784,C793,C797,C805,C811,C817,C823,C826,C829,C831,C833,C839,C841,C843,C858)</f>
        <v>265</v>
      </c>
      <c r="D783" s="120">
        <f>SUM(D784,D793,D797,D805,D811,D817,D823,D826,D829,D831,D833,D839,D841,D843,D858)</f>
        <v>2456</v>
      </c>
      <c r="E783" s="120">
        <f>SUM(E784,E793,E797,E805,E811,E817,E823,E826,E829,E831,E833,E839,E841,E843,E858)</f>
        <v>2456</v>
      </c>
      <c r="F783" s="74">
        <f t="shared" si="20"/>
        <v>100</v>
      </c>
      <c r="G783" s="66">
        <f>(E783-B783)/B783*100</f>
        <v>98.38449111470113</v>
      </c>
    </row>
    <row r="784" spans="1:7" ht="14.25">
      <c r="A784" s="116" t="s">
        <v>248</v>
      </c>
      <c r="B784" s="120">
        <f>SUM(B785:B792)</f>
        <v>224</v>
      </c>
      <c r="C784" s="120">
        <f>SUM(C785:C792)</f>
        <v>224</v>
      </c>
      <c r="D784" s="120">
        <f>SUM(D785:D792)</f>
        <v>245</v>
      </c>
      <c r="E784" s="120">
        <f>SUM(E785:E792)</f>
        <v>245</v>
      </c>
      <c r="F784" s="74">
        <f t="shared" si="20"/>
        <v>100</v>
      </c>
      <c r="G784" s="66">
        <f>(E784-B784)/B784*100</f>
        <v>9.375</v>
      </c>
    </row>
    <row r="785" spans="1:7" ht="14.25">
      <c r="A785" s="111" t="s">
        <v>717</v>
      </c>
      <c r="B785" s="121">
        <v>223</v>
      </c>
      <c r="C785" s="120">
        <v>224</v>
      </c>
      <c r="D785" s="120">
        <v>221</v>
      </c>
      <c r="E785" s="120">
        <v>221</v>
      </c>
      <c r="F785" s="74">
        <f t="shared" si="20"/>
        <v>100</v>
      </c>
      <c r="G785" s="66">
        <f>(E785-B785)/B785*100</f>
        <v>-0.8968609865470852</v>
      </c>
    </row>
    <row r="786" spans="1:7" ht="14.25">
      <c r="A786" s="111" t="s">
        <v>718</v>
      </c>
      <c r="B786" s="121">
        <v>1</v>
      </c>
      <c r="C786" s="120"/>
      <c r="D786" s="120">
        <v>0</v>
      </c>
      <c r="E786" s="120">
        <v>0</v>
      </c>
      <c r="F786" s="74">
        <f t="shared" si="20"/>
      </c>
      <c r="G786" s="66">
        <f>(E786-B786)/B786*100</f>
        <v>-100</v>
      </c>
    </row>
    <row r="787" spans="1:7" ht="14.25">
      <c r="A787" s="111" t="s">
        <v>719</v>
      </c>
      <c r="B787" s="121"/>
      <c r="C787" s="120"/>
      <c r="D787" s="120">
        <v>0</v>
      </c>
      <c r="E787" s="120">
        <v>0</v>
      </c>
      <c r="F787" s="74">
        <f t="shared" si="20"/>
      </c>
      <c r="G787" s="66"/>
    </row>
    <row r="788" spans="1:7" ht="14.25">
      <c r="A788" s="111" t="s">
        <v>1204</v>
      </c>
      <c r="B788" s="121"/>
      <c r="C788" s="120"/>
      <c r="D788" s="120">
        <v>0</v>
      </c>
      <c r="E788" s="120">
        <v>0</v>
      </c>
      <c r="F788" s="74">
        <f t="shared" si="20"/>
      </c>
      <c r="G788" s="66"/>
    </row>
    <row r="789" spans="1:7" ht="14.25">
      <c r="A789" s="111" t="s">
        <v>1205</v>
      </c>
      <c r="B789" s="121"/>
      <c r="C789" s="120"/>
      <c r="D789" s="120">
        <v>0</v>
      </c>
      <c r="E789" s="120">
        <v>0</v>
      </c>
      <c r="F789" s="74">
        <f t="shared" si="20"/>
      </c>
      <c r="G789" s="66"/>
    </row>
    <row r="790" spans="1:7" ht="14.25">
      <c r="A790" s="111" t="s">
        <v>1206</v>
      </c>
      <c r="B790" s="121"/>
      <c r="C790" s="120"/>
      <c r="D790" s="120">
        <v>0</v>
      </c>
      <c r="E790" s="120">
        <v>0</v>
      </c>
      <c r="F790" s="74">
        <f t="shared" si="20"/>
      </c>
      <c r="G790" s="66"/>
    </row>
    <row r="791" spans="1:7" ht="14.25">
      <c r="A791" s="111" t="s">
        <v>1207</v>
      </c>
      <c r="B791" s="121"/>
      <c r="C791" s="120"/>
      <c r="D791" s="120">
        <v>0</v>
      </c>
      <c r="E791" s="120">
        <v>0</v>
      </c>
      <c r="F791" s="74">
        <f t="shared" si="20"/>
      </c>
      <c r="G791" s="66"/>
    </row>
    <row r="792" spans="1:7" ht="14.25">
      <c r="A792" s="111" t="s">
        <v>1208</v>
      </c>
      <c r="B792" s="121"/>
      <c r="C792" s="120"/>
      <c r="D792" s="120">
        <v>24</v>
      </c>
      <c r="E792" s="120">
        <v>24</v>
      </c>
      <c r="F792" s="74">
        <f t="shared" si="20"/>
        <v>100</v>
      </c>
      <c r="G792" s="66"/>
    </row>
    <row r="793" spans="1:7" ht="14.25">
      <c r="A793" s="116" t="s">
        <v>249</v>
      </c>
      <c r="B793" s="120">
        <f>SUM(B794:B796)</f>
        <v>34</v>
      </c>
      <c r="C793" s="120">
        <f>SUM(C794:C796)</f>
        <v>19</v>
      </c>
      <c r="D793" s="120">
        <f>SUM(D794:D796)</f>
        <v>59</v>
      </c>
      <c r="E793" s="120">
        <f>SUM(E794:E796)</f>
        <v>59</v>
      </c>
      <c r="F793" s="74">
        <f t="shared" si="20"/>
        <v>100</v>
      </c>
      <c r="G793" s="66">
        <f>(E793-B793)/B793*100</f>
        <v>73.52941176470588</v>
      </c>
    </row>
    <row r="794" spans="1:7" ht="14.25">
      <c r="A794" s="111" t="s">
        <v>1209</v>
      </c>
      <c r="B794" s="120"/>
      <c r="C794" s="120"/>
      <c r="D794" s="120">
        <v>0</v>
      </c>
      <c r="E794" s="120">
        <v>0</v>
      </c>
      <c r="F794" s="74">
        <f t="shared" si="20"/>
      </c>
      <c r="G794" s="66"/>
    </row>
    <row r="795" spans="1:7" ht="14.25">
      <c r="A795" s="111" t="s">
        <v>1210</v>
      </c>
      <c r="B795" s="120"/>
      <c r="C795" s="120"/>
      <c r="D795" s="120">
        <v>0</v>
      </c>
      <c r="E795" s="120">
        <v>0</v>
      </c>
      <c r="F795" s="74">
        <f t="shared" si="20"/>
      </c>
      <c r="G795" s="66"/>
    </row>
    <row r="796" spans="1:7" ht="14.25">
      <c r="A796" s="111" t="s">
        <v>1211</v>
      </c>
      <c r="B796" s="120">
        <v>34</v>
      </c>
      <c r="C796" s="120">
        <v>19</v>
      </c>
      <c r="D796" s="120">
        <v>59</v>
      </c>
      <c r="E796" s="120">
        <v>59</v>
      </c>
      <c r="F796" s="74">
        <f t="shared" si="20"/>
        <v>100</v>
      </c>
      <c r="G796" s="66">
        <f>(E796-B796)/B796*100</f>
        <v>73.52941176470588</v>
      </c>
    </row>
    <row r="797" spans="1:7" ht="14.25">
      <c r="A797" s="116" t="s">
        <v>250</v>
      </c>
      <c r="B797" s="120">
        <f>SUM(B798:B804)</f>
        <v>45</v>
      </c>
      <c r="C797" s="120">
        <f>SUM(C798:C804)</f>
        <v>22</v>
      </c>
      <c r="D797" s="120">
        <f>SUM(D798:D804)</f>
        <v>56</v>
      </c>
      <c r="E797" s="120">
        <f>SUM(E798:E804)</f>
        <v>56</v>
      </c>
      <c r="F797" s="74">
        <f t="shared" si="20"/>
        <v>100</v>
      </c>
      <c r="G797" s="66">
        <f>(E797-B797)/B797*100</f>
        <v>24.444444444444443</v>
      </c>
    </row>
    <row r="798" spans="1:7" ht="14.25">
      <c r="A798" s="111" t="s">
        <v>1212</v>
      </c>
      <c r="B798" s="120"/>
      <c r="C798" s="120"/>
      <c r="D798" s="120">
        <v>0</v>
      </c>
      <c r="E798" s="120">
        <v>0</v>
      </c>
      <c r="F798" s="74">
        <f t="shared" si="20"/>
      </c>
      <c r="G798" s="66"/>
    </row>
    <row r="799" spans="1:7" ht="14.25">
      <c r="A799" s="111" t="s">
        <v>1213</v>
      </c>
      <c r="B799" s="120"/>
      <c r="C799" s="120"/>
      <c r="D799" s="120">
        <v>15</v>
      </c>
      <c r="E799" s="120">
        <v>15</v>
      </c>
      <c r="F799" s="74">
        <f t="shared" si="20"/>
        <v>100</v>
      </c>
      <c r="G799" s="66"/>
    </row>
    <row r="800" spans="1:7" ht="14.25">
      <c r="A800" s="111" t="s">
        <v>1214</v>
      </c>
      <c r="B800" s="120"/>
      <c r="C800" s="120"/>
      <c r="D800" s="120">
        <v>0</v>
      </c>
      <c r="E800" s="120">
        <v>0</v>
      </c>
      <c r="F800" s="74">
        <f t="shared" si="20"/>
      </c>
      <c r="G800" s="66"/>
    </row>
    <row r="801" spans="1:7" ht="14.25">
      <c r="A801" s="111" t="s">
        <v>1215</v>
      </c>
      <c r="B801" s="120"/>
      <c r="C801" s="120"/>
      <c r="D801" s="120">
        <v>0</v>
      </c>
      <c r="E801" s="120">
        <v>0</v>
      </c>
      <c r="F801" s="74">
        <f t="shared" si="20"/>
      </c>
      <c r="G801" s="66"/>
    </row>
    <row r="802" spans="1:7" ht="14.25">
      <c r="A802" s="111" t="s">
        <v>1216</v>
      </c>
      <c r="B802" s="120"/>
      <c r="C802" s="120"/>
      <c r="D802" s="120">
        <v>0</v>
      </c>
      <c r="E802" s="120">
        <v>0</v>
      </c>
      <c r="F802" s="74">
        <f t="shared" si="20"/>
      </c>
      <c r="G802" s="66"/>
    </row>
    <row r="803" spans="1:7" ht="14.25">
      <c r="A803" s="111" t="s">
        <v>1217</v>
      </c>
      <c r="B803" s="120"/>
      <c r="C803" s="120"/>
      <c r="D803" s="120">
        <v>0</v>
      </c>
      <c r="E803" s="120">
        <v>0</v>
      </c>
      <c r="F803" s="74">
        <f t="shared" si="20"/>
      </c>
      <c r="G803" s="66"/>
    </row>
    <row r="804" spans="1:7" ht="14.25">
      <c r="A804" s="111" t="s">
        <v>1218</v>
      </c>
      <c r="B804" s="120">
        <v>45</v>
      </c>
      <c r="C804" s="120">
        <v>22</v>
      </c>
      <c r="D804" s="120">
        <v>41</v>
      </c>
      <c r="E804" s="120">
        <v>41</v>
      </c>
      <c r="F804" s="74">
        <f t="shared" si="20"/>
        <v>100</v>
      </c>
      <c r="G804" s="66">
        <f>(E804-B804)/B804*100</f>
        <v>-8.88888888888889</v>
      </c>
    </row>
    <row r="805" spans="1:7" ht="14.25">
      <c r="A805" s="116" t="s">
        <v>251</v>
      </c>
      <c r="B805" s="120">
        <f>SUM(B806:B810)</f>
        <v>0</v>
      </c>
      <c r="C805" s="120">
        <f>SUM(C806:C810)</f>
        <v>0</v>
      </c>
      <c r="D805" s="120">
        <f>SUM(D806:D810)</f>
        <v>19</v>
      </c>
      <c r="E805" s="120">
        <f>SUM(E806:E810)</f>
        <v>19</v>
      </c>
      <c r="F805" s="74">
        <f t="shared" si="20"/>
        <v>100</v>
      </c>
      <c r="G805" s="66"/>
    </row>
    <row r="806" spans="1:7" ht="14.25">
      <c r="A806" s="111" t="s">
        <v>1219</v>
      </c>
      <c r="B806" s="120"/>
      <c r="C806" s="120"/>
      <c r="D806" s="120">
        <v>0</v>
      </c>
      <c r="E806" s="120">
        <v>0</v>
      </c>
      <c r="F806" s="74">
        <f t="shared" si="20"/>
      </c>
      <c r="G806" s="66"/>
    </row>
    <row r="807" spans="1:7" ht="14.25">
      <c r="A807" s="111" t="s">
        <v>1220</v>
      </c>
      <c r="B807" s="120"/>
      <c r="C807" s="120"/>
      <c r="D807" s="120">
        <v>19</v>
      </c>
      <c r="E807" s="120">
        <v>19</v>
      </c>
      <c r="F807" s="74">
        <f t="shared" si="20"/>
        <v>100</v>
      </c>
      <c r="G807" s="66"/>
    </row>
    <row r="808" spans="1:7" ht="14.25">
      <c r="A808" s="111" t="s">
        <v>1221</v>
      </c>
      <c r="B808" s="120"/>
      <c r="C808" s="120"/>
      <c r="D808" s="120">
        <v>0</v>
      </c>
      <c r="E808" s="120">
        <v>0</v>
      </c>
      <c r="F808" s="74">
        <f t="shared" si="20"/>
      </c>
      <c r="G808" s="66"/>
    </row>
    <row r="809" spans="1:7" ht="14.25">
      <c r="A809" s="111" t="s">
        <v>1222</v>
      </c>
      <c r="B809" s="120"/>
      <c r="C809" s="120"/>
      <c r="D809" s="120">
        <v>0</v>
      </c>
      <c r="E809" s="120">
        <v>0</v>
      </c>
      <c r="F809" s="74">
        <f t="shared" si="20"/>
      </c>
      <c r="G809" s="66"/>
    </row>
    <row r="810" spans="1:7" ht="14.25">
      <c r="A810" s="111" t="s">
        <v>1223</v>
      </c>
      <c r="B810" s="120"/>
      <c r="C810" s="120"/>
      <c r="D810" s="120">
        <v>0</v>
      </c>
      <c r="E810" s="120">
        <v>0</v>
      </c>
      <c r="F810" s="74">
        <f t="shared" si="20"/>
      </c>
      <c r="G810" s="66"/>
    </row>
    <row r="811" spans="1:7" ht="14.25">
      <c r="A811" s="116" t="s">
        <v>252</v>
      </c>
      <c r="B811" s="120">
        <f>SUM(B812:B816)</f>
        <v>0</v>
      </c>
      <c r="C811" s="120">
        <f>SUM(C812:C816)</f>
        <v>0</v>
      </c>
      <c r="D811" s="120">
        <f>SUM(D812:D816)</f>
        <v>0</v>
      </c>
      <c r="E811" s="120">
        <f>SUM(E812:E816)</f>
        <v>0</v>
      </c>
      <c r="F811" s="74">
        <f t="shared" si="20"/>
      </c>
      <c r="G811" s="66"/>
    </row>
    <row r="812" spans="1:7" ht="14.25">
      <c r="A812" s="111" t="s">
        <v>1224</v>
      </c>
      <c r="B812" s="120"/>
      <c r="C812" s="120"/>
      <c r="D812" s="120">
        <v>0</v>
      </c>
      <c r="E812" s="120">
        <v>0</v>
      </c>
      <c r="F812" s="74">
        <f t="shared" si="20"/>
      </c>
      <c r="G812" s="66"/>
    </row>
    <row r="813" spans="1:7" ht="14.25">
      <c r="A813" s="111" t="s">
        <v>1225</v>
      </c>
      <c r="B813" s="120"/>
      <c r="C813" s="120"/>
      <c r="D813" s="120">
        <v>0</v>
      </c>
      <c r="E813" s="120">
        <v>0</v>
      </c>
      <c r="F813" s="74">
        <f t="shared" si="20"/>
      </c>
      <c r="G813" s="66"/>
    </row>
    <row r="814" spans="1:7" ht="14.25">
      <c r="A814" s="111" t="s">
        <v>1226</v>
      </c>
      <c r="B814" s="120"/>
      <c r="C814" s="120"/>
      <c r="D814" s="120">
        <v>0</v>
      </c>
      <c r="E814" s="120">
        <v>0</v>
      </c>
      <c r="F814" s="74">
        <f t="shared" si="20"/>
      </c>
      <c r="G814" s="66"/>
    </row>
    <row r="815" spans="1:7" ht="14.25">
      <c r="A815" s="111" t="s">
        <v>1227</v>
      </c>
      <c r="B815" s="120"/>
      <c r="C815" s="120"/>
      <c r="D815" s="120">
        <v>0</v>
      </c>
      <c r="E815" s="120">
        <v>0</v>
      </c>
      <c r="F815" s="74">
        <f t="shared" si="20"/>
      </c>
      <c r="G815" s="66"/>
    </row>
    <row r="816" spans="1:7" ht="14.25">
      <c r="A816" s="111" t="s">
        <v>1228</v>
      </c>
      <c r="B816" s="120"/>
      <c r="C816" s="120"/>
      <c r="D816" s="120">
        <v>0</v>
      </c>
      <c r="E816" s="120">
        <v>0</v>
      </c>
      <c r="F816" s="74">
        <f t="shared" si="20"/>
      </c>
      <c r="G816" s="66"/>
    </row>
    <row r="817" spans="1:7" ht="14.25">
      <c r="A817" s="116" t="s">
        <v>253</v>
      </c>
      <c r="B817" s="120">
        <f>SUM(B818:B822)</f>
        <v>107</v>
      </c>
      <c r="C817" s="120">
        <f>SUM(C818:C822)</f>
        <v>0</v>
      </c>
      <c r="D817" s="120">
        <f>SUM(D818:D822)</f>
        <v>107</v>
      </c>
      <c r="E817" s="120">
        <f>SUM(E818:E822)</f>
        <v>107</v>
      </c>
      <c r="F817" s="74">
        <f t="shared" si="20"/>
        <v>100</v>
      </c>
      <c r="G817" s="66">
        <f>(E817-B817)/B817*100</f>
        <v>0</v>
      </c>
    </row>
    <row r="818" spans="1:7" ht="14.25">
      <c r="A818" s="111" t="s">
        <v>1229</v>
      </c>
      <c r="B818" s="120"/>
      <c r="C818" s="120"/>
      <c r="D818" s="120">
        <v>0</v>
      </c>
      <c r="E818" s="120">
        <v>0</v>
      </c>
      <c r="F818" s="74">
        <f t="shared" si="20"/>
      </c>
      <c r="G818" s="66"/>
    </row>
    <row r="819" spans="1:7" ht="14.25">
      <c r="A819" s="111" t="s">
        <v>1230</v>
      </c>
      <c r="B819" s="120"/>
      <c r="C819" s="120"/>
      <c r="D819" s="120">
        <v>0</v>
      </c>
      <c r="E819" s="120">
        <v>0</v>
      </c>
      <c r="F819" s="74">
        <f t="shared" si="20"/>
      </c>
      <c r="G819" s="66"/>
    </row>
    <row r="820" spans="1:7" ht="14.25">
      <c r="A820" s="111" t="s">
        <v>1231</v>
      </c>
      <c r="B820" s="120"/>
      <c r="C820" s="120"/>
      <c r="D820" s="120">
        <v>0</v>
      </c>
      <c r="E820" s="120">
        <v>0</v>
      </c>
      <c r="F820" s="74">
        <f t="shared" si="20"/>
      </c>
      <c r="G820" s="66"/>
    </row>
    <row r="821" spans="1:7" ht="14.25">
      <c r="A821" s="111" t="s">
        <v>1232</v>
      </c>
      <c r="B821" s="120"/>
      <c r="C821" s="120"/>
      <c r="D821" s="120">
        <v>0</v>
      </c>
      <c r="E821" s="120">
        <v>0</v>
      </c>
      <c r="F821" s="74">
        <f t="shared" si="20"/>
      </c>
      <c r="G821" s="66"/>
    </row>
    <row r="822" spans="1:7" ht="14.25">
      <c r="A822" s="111" t="s">
        <v>1233</v>
      </c>
      <c r="B822" s="120">
        <v>107</v>
      </c>
      <c r="C822" s="120"/>
      <c r="D822" s="120">
        <v>107</v>
      </c>
      <c r="E822" s="120">
        <v>107</v>
      </c>
      <c r="F822" s="74">
        <f t="shared" si="20"/>
        <v>100</v>
      </c>
      <c r="G822" s="66">
        <f>(E822-B822)/B822*100</f>
        <v>0</v>
      </c>
    </row>
    <row r="823" spans="1:7" ht="14.25">
      <c r="A823" s="116" t="s">
        <v>254</v>
      </c>
      <c r="B823" s="120">
        <f>SUM(B824:B825)</f>
        <v>37</v>
      </c>
      <c r="C823" s="120">
        <f>SUM(C824:C825)</f>
        <v>0</v>
      </c>
      <c r="D823" s="120">
        <f>SUM(D824:D825)</f>
        <v>1898</v>
      </c>
      <c r="E823" s="120">
        <f>SUM(E824:E825)</f>
        <v>1898</v>
      </c>
      <c r="F823" s="74">
        <f t="shared" si="20"/>
        <v>100</v>
      </c>
      <c r="G823" s="66">
        <f>(E823-B823)/B823*100</f>
        <v>5029.72972972973</v>
      </c>
    </row>
    <row r="824" spans="1:7" ht="14.25">
      <c r="A824" s="111" t="s">
        <v>1234</v>
      </c>
      <c r="B824" s="120"/>
      <c r="C824" s="120"/>
      <c r="D824" s="120">
        <v>0</v>
      </c>
      <c r="E824" s="120">
        <v>0</v>
      </c>
      <c r="F824" s="74">
        <f t="shared" si="20"/>
      </c>
      <c r="G824" s="66"/>
    </row>
    <row r="825" spans="1:7" ht="14.25">
      <c r="A825" s="111" t="s">
        <v>1235</v>
      </c>
      <c r="B825" s="120">
        <v>37</v>
      </c>
      <c r="C825" s="120"/>
      <c r="D825" s="120">
        <v>1898</v>
      </c>
      <c r="E825" s="120">
        <v>1898</v>
      </c>
      <c r="F825" s="74">
        <f t="shared" si="20"/>
        <v>100</v>
      </c>
      <c r="G825" s="66">
        <f>(E825-B825)/B825*100</f>
        <v>5029.72972972973</v>
      </c>
    </row>
    <row r="826" spans="1:7" ht="14.25">
      <c r="A826" s="116" t="s">
        <v>255</v>
      </c>
      <c r="B826" s="120">
        <f>SUM(B827:B828)</f>
        <v>0</v>
      </c>
      <c r="C826" s="120">
        <f>SUM(C827:C828)</f>
        <v>0</v>
      </c>
      <c r="D826" s="120">
        <f>SUM(D827:D828)</f>
        <v>0</v>
      </c>
      <c r="E826" s="120">
        <f>SUM(E827:E828)</f>
        <v>0</v>
      </c>
      <c r="F826" s="74">
        <f t="shared" si="20"/>
      </c>
      <c r="G826" s="66"/>
    </row>
    <row r="827" spans="1:7" ht="14.25">
      <c r="A827" s="111" t="s">
        <v>1236</v>
      </c>
      <c r="B827" s="120"/>
      <c r="C827" s="120"/>
      <c r="D827" s="120">
        <v>0</v>
      </c>
      <c r="E827" s="120">
        <v>0</v>
      </c>
      <c r="F827" s="74">
        <f t="shared" si="20"/>
      </c>
      <c r="G827" s="66"/>
    </row>
    <row r="828" spans="1:7" ht="14.25">
      <c r="A828" s="111" t="s">
        <v>1237</v>
      </c>
      <c r="B828" s="120"/>
      <c r="C828" s="120"/>
      <c r="D828" s="120">
        <v>0</v>
      </c>
      <c r="E828" s="120">
        <v>0</v>
      </c>
      <c r="F828" s="74">
        <f t="shared" si="20"/>
      </c>
      <c r="G828" s="66"/>
    </row>
    <row r="829" spans="1:7" ht="14.25">
      <c r="A829" s="116" t="s">
        <v>1238</v>
      </c>
      <c r="B829" s="120">
        <f>B830</f>
        <v>0</v>
      </c>
      <c r="C829" s="120">
        <f>C830</f>
        <v>0</v>
      </c>
      <c r="D829" s="120">
        <f>D830</f>
        <v>0</v>
      </c>
      <c r="E829" s="120">
        <f>E830</f>
        <v>0</v>
      </c>
      <c r="F829" s="74">
        <f t="shared" si="20"/>
      </c>
      <c r="G829" s="66"/>
    </row>
    <row r="830" spans="1:7" ht="14.25">
      <c r="A830" s="111" t="s">
        <v>1239</v>
      </c>
      <c r="B830" s="120"/>
      <c r="C830" s="120"/>
      <c r="D830" s="120">
        <v>0</v>
      </c>
      <c r="E830" s="120">
        <v>0</v>
      </c>
      <c r="F830" s="74">
        <f t="shared" si="20"/>
      </c>
      <c r="G830" s="66"/>
    </row>
    <row r="831" spans="1:7" ht="14.25">
      <c r="A831" s="116" t="s">
        <v>1240</v>
      </c>
      <c r="B831" s="120">
        <f>B832</f>
        <v>430</v>
      </c>
      <c r="C831" s="120">
        <f>C832</f>
        <v>0</v>
      </c>
      <c r="D831" s="120">
        <f>D832</f>
        <v>68</v>
      </c>
      <c r="E831" s="120">
        <f>E832</f>
        <v>68</v>
      </c>
      <c r="F831" s="74">
        <f t="shared" si="20"/>
        <v>100</v>
      </c>
      <c r="G831" s="66">
        <f>(E831-B831)/B831*100</f>
        <v>-84.18604651162791</v>
      </c>
    </row>
    <row r="832" spans="1:7" ht="14.25">
      <c r="A832" s="111" t="s">
        <v>1241</v>
      </c>
      <c r="B832" s="120">
        <v>430</v>
      </c>
      <c r="C832" s="120"/>
      <c r="D832" s="120">
        <v>68</v>
      </c>
      <c r="E832" s="120">
        <v>68</v>
      </c>
      <c r="F832" s="74">
        <f t="shared" si="20"/>
        <v>100</v>
      </c>
      <c r="G832" s="66">
        <f>(E832-B832)/B832*100</f>
        <v>-84.18604651162791</v>
      </c>
    </row>
    <row r="833" spans="1:7" ht="14.25">
      <c r="A833" s="116" t="s">
        <v>256</v>
      </c>
      <c r="B833" s="120">
        <f>SUM(B834:B838)</f>
        <v>61</v>
      </c>
      <c r="C833" s="120">
        <f>SUM(C834:C838)</f>
        <v>0</v>
      </c>
      <c r="D833" s="120">
        <f>SUM(D834:D838)</f>
        <v>4</v>
      </c>
      <c r="E833" s="120">
        <f>SUM(E834:E838)</f>
        <v>4</v>
      </c>
      <c r="F833" s="74">
        <f t="shared" si="20"/>
        <v>100</v>
      </c>
      <c r="G833" s="66">
        <f>(E833-B833)/B833*100</f>
        <v>-93.44262295081968</v>
      </c>
    </row>
    <row r="834" spans="1:7" ht="14.25">
      <c r="A834" s="111" t="s">
        <v>1242</v>
      </c>
      <c r="B834" s="120"/>
      <c r="C834" s="120"/>
      <c r="D834" s="120">
        <v>0</v>
      </c>
      <c r="E834" s="120">
        <v>0</v>
      </c>
      <c r="F834" s="74">
        <f t="shared" si="20"/>
      </c>
      <c r="G834" s="66"/>
    </row>
    <row r="835" spans="1:7" ht="14.25">
      <c r="A835" s="111" t="s">
        <v>1243</v>
      </c>
      <c r="B835" s="120"/>
      <c r="C835" s="120"/>
      <c r="D835" s="120">
        <v>0</v>
      </c>
      <c r="E835" s="120">
        <v>0</v>
      </c>
      <c r="F835" s="74">
        <f t="shared" si="20"/>
      </c>
      <c r="G835" s="66"/>
    </row>
    <row r="836" spans="1:7" ht="14.25">
      <c r="A836" s="111" t="s">
        <v>1244</v>
      </c>
      <c r="B836" s="120">
        <v>61</v>
      </c>
      <c r="C836" s="120"/>
      <c r="D836" s="120">
        <v>4</v>
      </c>
      <c r="E836" s="120">
        <v>4</v>
      </c>
      <c r="F836" s="74">
        <f aca="true" t="shared" si="21" ref="F836:F899">IF(D836&lt;&gt;0,(E836/D836)*100,"")</f>
        <v>100</v>
      </c>
      <c r="G836" s="66">
        <f>(E836-B836)/B836*100</f>
        <v>-93.44262295081968</v>
      </c>
    </row>
    <row r="837" spans="1:7" ht="14.25">
      <c r="A837" s="111" t="s">
        <v>1245</v>
      </c>
      <c r="B837" s="120"/>
      <c r="C837" s="120"/>
      <c r="D837" s="120">
        <v>0</v>
      </c>
      <c r="E837" s="120">
        <v>0</v>
      </c>
      <c r="F837" s="74">
        <f t="shared" si="21"/>
      </c>
      <c r="G837" s="66"/>
    </row>
    <row r="838" spans="1:7" ht="14.25">
      <c r="A838" s="111" t="s">
        <v>1246</v>
      </c>
      <c r="B838" s="120"/>
      <c r="C838" s="120"/>
      <c r="D838" s="120">
        <v>0</v>
      </c>
      <c r="E838" s="120">
        <v>0</v>
      </c>
      <c r="F838" s="74">
        <f t="shared" si="21"/>
      </c>
      <c r="G838" s="66"/>
    </row>
    <row r="839" spans="1:7" ht="14.25">
      <c r="A839" s="116" t="s">
        <v>1247</v>
      </c>
      <c r="B839" s="120">
        <f>B840</f>
        <v>0</v>
      </c>
      <c r="C839" s="120">
        <f>C840</f>
        <v>0</v>
      </c>
      <c r="D839" s="120">
        <f>D840</f>
        <v>0</v>
      </c>
      <c r="E839" s="120">
        <f>E840</f>
        <v>0</v>
      </c>
      <c r="F839" s="74">
        <f t="shared" si="21"/>
      </c>
      <c r="G839" s="66"/>
    </row>
    <row r="840" spans="1:7" ht="14.25">
      <c r="A840" s="111" t="s">
        <v>1248</v>
      </c>
      <c r="B840" s="120"/>
      <c r="C840" s="120"/>
      <c r="D840" s="120">
        <v>0</v>
      </c>
      <c r="E840" s="120">
        <v>0</v>
      </c>
      <c r="F840" s="74">
        <f t="shared" si="21"/>
      </c>
      <c r="G840" s="66"/>
    </row>
    <row r="841" spans="1:7" ht="14.25">
      <c r="A841" s="116" t="s">
        <v>1249</v>
      </c>
      <c r="B841" s="120">
        <f>B842</f>
        <v>300</v>
      </c>
      <c r="C841" s="120">
        <f>C842</f>
        <v>0</v>
      </c>
      <c r="D841" s="120">
        <f>D842</f>
        <v>0</v>
      </c>
      <c r="E841" s="120">
        <f>E842</f>
        <v>0</v>
      </c>
      <c r="F841" s="74">
        <f t="shared" si="21"/>
      </c>
      <c r="G841" s="66">
        <f>(E841-B841)/B841*100</f>
        <v>-100</v>
      </c>
    </row>
    <row r="842" spans="1:7" ht="14.25">
      <c r="A842" s="111" t="s">
        <v>1250</v>
      </c>
      <c r="B842" s="120">
        <v>300</v>
      </c>
      <c r="C842" s="120"/>
      <c r="D842" s="120">
        <v>0</v>
      </c>
      <c r="E842" s="120">
        <v>0</v>
      </c>
      <c r="F842" s="74">
        <f t="shared" si="21"/>
      </c>
      <c r="G842" s="66">
        <f>(E842-B842)/B842*100</f>
        <v>-100</v>
      </c>
    </row>
    <row r="843" spans="1:7" ht="14.25">
      <c r="A843" s="116" t="s">
        <v>257</v>
      </c>
      <c r="B843" s="120">
        <f>SUM(B844:B857)</f>
        <v>0</v>
      </c>
      <c r="C843" s="120">
        <f>SUM(C844:C857)</f>
        <v>0</v>
      </c>
      <c r="D843" s="120">
        <f>SUM(D844:D857)</f>
        <v>0</v>
      </c>
      <c r="E843" s="120">
        <f>SUM(E844:E857)</f>
        <v>0</v>
      </c>
      <c r="F843" s="74">
        <f t="shared" si="21"/>
      </c>
      <c r="G843" s="66"/>
    </row>
    <row r="844" spans="1:7" ht="14.25">
      <c r="A844" s="111" t="s">
        <v>717</v>
      </c>
      <c r="B844" s="120"/>
      <c r="C844" s="120"/>
      <c r="D844" s="120">
        <v>0</v>
      </c>
      <c r="E844" s="120">
        <v>0</v>
      </c>
      <c r="F844" s="74">
        <f t="shared" si="21"/>
      </c>
      <c r="G844" s="66"/>
    </row>
    <row r="845" spans="1:7" ht="14.25">
      <c r="A845" s="111" t="s">
        <v>718</v>
      </c>
      <c r="B845" s="120"/>
      <c r="C845" s="120"/>
      <c r="D845" s="120">
        <v>0</v>
      </c>
      <c r="E845" s="120">
        <v>0</v>
      </c>
      <c r="F845" s="74">
        <f t="shared" si="21"/>
      </c>
      <c r="G845" s="66"/>
    </row>
    <row r="846" spans="1:7" ht="14.25">
      <c r="A846" s="111" t="s">
        <v>719</v>
      </c>
      <c r="B846" s="120"/>
      <c r="C846" s="120"/>
      <c r="D846" s="120">
        <v>0</v>
      </c>
      <c r="E846" s="120">
        <v>0</v>
      </c>
      <c r="F846" s="74">
        <f t="shared" si="21"/>
      </c>
      <c r="G846" s="66"/>
    </row>
    <row r="847" spans="1:7" ht="14.25">
      <c r="A847" s="111" t="s">
        <v>1251</v>
      </c>
      <c r="B847" s="120"/>
      <c r="C847" s="120"/>
      <c r="D847" s="120">
        <v>0</v>
      </c>
      <c r="E847" s="120">
        <v>0</v>
      </c>
      <c r="F847" s="74">
        <f t="shared" si="21"/>
      </c>
      <c r="G847" s="66"/>
    </row>
    <row r="848" spans="1:7" ht="14.25">
      <c r="A848" s="111" t="s">
        <v>1252</v>
      </c>
      <c r="B848" s="120"/>
      <c r="C848" s="120"/>
      <c r="D848" s="120">
        <v>0</v>
      </c>
      <c r="E848" s="120">
        <v>0</v>
      </c>
      <c r="F848" s="74">
        <f t="shared" si="21"/>
      </c>
      <c r="G848" s="66"/>
    </row>
    <row r="849" spans="1:7" ht="14.25">
      <c r="A849" s="111" t="s">
        <v>1253</v>
      </c>
      <c r="B849" s="120"/>
      <c r="C849" s="120"/>
      <c r="D849" s="120">
        <v>0</v>
      </c>
      <c r="E849" s="120">
        <v>0</v>
      </c>
      <c r="F849" s="74">
        <f t="shared" si="21"/>
      </c>
      <c r="G849" s="66"/>
    </row>
    <row r="850" spans="1:7" ht="14.25">
      <c r="A850" s="111" t="s">
        <v>1254</v>
      </c>
      <c r="B850" s="120"/>
      <c r="C850" s="120"/>
      <c r="D850" s="120">
        <v>0</v>
      </c>
      <c r="E850" s="120">
        <v>0</v>
      </c>
      <c r="F850" s="74">
        <f t="shared" si="21"/>
      </c>
      <c r="G850" s="66"/>
    </row>
    <row r="851" spans="1:7" ht="14.25">
      <c r="A851" s="111" t="s">
        <v>1255</v>
      </c>
      <c r="B851" s="120"/>
      <c r="C851" s="120"/>
      <c r="D851" s="120">
        <v>0</v>
      </c>
      <c r="E851" s="120">
        <v>0</v>
      </c>
      <c r="F851" s="74">
        <f t="shared" si="21"/>
      </c>
      <c r="G851" s="66"/>
    </row>
    <row r="852" spans="1:7" ht="14.25">
      <c r="A852" s="111" t="s">
        <v>1256</v>
      </c>
      <c r="B852" s="120"/>
      <c r="C852" s="120"/>
      <c r="D852" s="120">
        <v>0</v>
      </c>
      <c r="E852" s="120">
        <v>0</v>
      </c>
      <c r="F852" s="74">
        <f t="shared" si="21"/>
      </c>
      <c r="G852" s="66"/>
    </row>
    <row r="853" spans="1:7" ht="14.25">
      <c r="A853" s="111" t="s">
        <v>1257</v>
      </c>
      <c r="B853" s="120"/>
      <c r="C853" s="120"/>
      <c r="D853" s="120">
        <v>0</v>
      </c>
      <c r="E853" s="120">
        <v>0</v>
      </c>
      <c r="F853" s="74">
        <f t="shared" si="21"/>
      </c>
      <c r="G853" s="66"/>
    </row>
    <row r="854" spans="1:7" ht="14.25">
      <c r="A854" s="111" t="s">
        <v>755</v>
      </c>
      <c r="B854" s="120"/>
      <c r="C854" s="120"/>
      <c r="D854" s="120">
        <v>0</v>
      </c>
      <c r="E854" s="120">
        <v>0</v>
      </c>
      <c r="F854" s="74">
        <f t="shared" si="21"/>
      </c>
      <c r="G854" s="66"/>
    </row>
    <row r="855" spans="1:7" ht="14.25">
      <c r="A855" s="111" t="s">
        <v>1258</v>
      </c>
      <c r="B855" s="120"/>
      <c r="C855" s="120"/>
      <c r="D855" s="120">
        <v>0</v>
      </c>
      <c r="E855" s="120">
        <v>0</v>
      </c>
      <c r="F855" s="74">
        <f t="shared" si="21"/>
      </c>
      <c r="G855" s="66"/>
    </row>
    <row r="856" spans="1:7" ht="14.25">
      <c r="A856" s="111" t="s">
        <v>726</v>
      </c>
      <c r="B856" s="120"/>
      <c r="C856" s="120"/>
      <c r="D856" s="120">
        <v>0</v>
      </c>
      <c r="E856" s="120">
        <v>0</v>
      </c>
      <c r="F856" s="74">
        <f t="shared" si="21"/>
      </c>
      <c r="G856" s="66"/>
    </row>
    <row r="857" spans="1:7" ht="14.25">
      <c r="A857" s="111" t="s">
        <v>1259</v>
      </c>
      <c r="B857" s="120"/>
      <c r="C857" s="120"/>
      <c r="D857" s="120">
        <v>0</v>
      </c>
      <c r="E857" s="120">
        <v>0</v>
      </c>
      <c r="F857" s="74">
        <f t="shared" si="21"/>
      </c>
      <c r="G857" s="66"/>
    </row>
    <row r="858" spans="1:7" ht="14.25">
      <c r="A858" s="116" t="s">
        <v>1260</v>
      </c>
      <c r="B858" s="120">
        <f>B859</f>
        <v>0</v>
      </c>
      <c r="C858" s="120">
        <f>C859</f>
        <v>0</v>
      </c>
      <c r="D858" s="120">
        <f>D859</f>
        <v>0</v>
      </c>
      <c r="E858" s="120">
        <f>E859</f>
        <v>0</v>
      </c>
      <c r="F858" s="74">
        <f t="shared" si="21"/>
      </c>
      <c r="G858" s="66"/>
    </row>
    <row r="859" spans="1:7" ht="14.25">
      <c r="A859" s="111" t="s">
        <v>1261</v>
      </c>
      <c r="B859" s="120"/>
      <c r="C859" s="120"/>
      <c r="D859" s="120">
        <v>0</v>
      </c>
      <c r="E859" s="120">
        <v>0</v>
      </c>
      <c r="F859" s="74">
        <f t="shared" si="21"/>
      </c>
      <c r="G859" s="66"/>
    </row>
    <row r="860" spans="1:7" ht="14.25">
      <c r="A860" s="116" t="s">
        <v>258</v>
      </c>
      <c r="B860" s="120">
        <f>SUM(B861,B873,B875,B878,B880,B882)</f>
        <v>7987</v>
      </c>
      <c r="C860" s="120">
        <f>SUM(C861,C873,C875,C878,C880,C882)</f>
        <v>1988</v>
      </c>
      <c r="D860" s="120">
        <f>SUM(D861,D873,D875,D878,D880,D882)</f>
        <v>25115</v>
      </c>
      <c r="E860" s="120">
        <f>SUM(E861,E873,E875,E878,E880,E882)</f>
        <v>25115</v>
      </c>
      <c r="F860" s="74">
        <f t="shared" si="21"/>
        <v>100</v>
      </c>
      <c r="G860" s="66">
        <f>(E860-B860)/B860*100</f>
        <v>214.44847877801428</v>
      </c>
    </row>
    <row r="861" spans="1:7" ht="14.25">
      <c r="A861" s="116" t="s">
        <v>259</v>
      </c>
      <c r="B861" s="120">
        <f>SUM(B862:B872)</f>
        <v>795</v>
      </c>
      <c r="C861" s="120">
        <f>SUM(C862:C872)</f>
        <v>650</v>
      </c>
      <c r="D861" s="120">
        <f>SUM(D862:D872)</f>
        <v>749</v>
      </c>
      <c r="E861" s="120">
        <f>SUM(E862:E872)</f>
        <v>749</v>
      </c>
      <c r="F861" s="74">
        <f t="shared" si="21"/>
        <v>100</v>
      </c>
      <c r="G861" s="66">
        <f>(E861-B861)/B861*100</f>
        <v>-5.786163522012579</v>
      </c>
    </row>
    <row r="862" spans="1:7" ht="14.25">
      <c r="A862" s="111" t="s">
        <v>717</v>
      </c>
      <c r="B862" s="121">
        <v>191</v>
      </c>
      <c r="C862" s="120">
        <v>126</v>
      </c>
      <c r="D862" s="120">
        <v>165</v>
      </c>
      <c r="E862" s="120">
        <v>165</v>
      </c>
      <c r="F862" s="74">
        <f t="shared" si="21"/>
        <v>100</v>
      </c>
      <c r="G862" s="66">
        <f>(E862-B862)/B862*100</f>
        <v>-13.612565445026178</v>
      </c>
    </row>
    <row r="863" spans="1:7" ht="14.25">
      <c r="A863" s="111" t="s">
        <v>718</v>
      </c>
      <c r="B863" s="121">
        <v>140</v>
      </c>
      <c r="C863" s="120">
        <v>42</v>
      </c>
      <c r="D863" s="120">
        <v>160</v>
      </c>
      <c r="E863" s="120">
        <v>160</v>
      </c>
      <c r="F863" s="74">
        <f t="shared" si="21"/>
        <v>100</v>
      </c>
      <c r="G863" s="66">
        <f>(E863-B863)/B863*100</f>
        <v>14.285714285714285</v>
      </c>
    </row>
    <row r="864" spans="1:7" ht="14.25">
      <c r="A864" s="111" t="s">
        <v>719</v>
      </c>
      <c r="B864" s="121"/>
      <c r="C864" s="120">
        <v>0</v>
      </c>
      <c r="D864" s="120">
        <v>0</v>
      </c>
      <c r="E864" s="120">
        <v>0</v>
      </c>
      <c r="F864" s="74">
        <f t="shared" si="21"/>
      </c>
      <c r="G864" s="66"/>
    </row>
    <row r="865" spans="1:7" ht="14.25">
      <c r="A865" s="111" t="s">
        <v>1262</v>
      </c>
      <c r="B865" s="121">
        <v>293</v>
      </c>
      <c r="C865" s="120">
        <v>219</v>
      </c>
      <c r="D865" s="120">
        <v>265</v>
      </c>
      <c r="E865" s="120">
        <v>265</v>
      </c>
      <c r="F865" s="74">
        <f t="shared" si="21"/>
        <v>100</v>
      </c>
      <c r="G865" s="66">
        <f>(E865-B865)/B865*100</f>
        <v>-9.556313993174061</v>
      </c>
    </row>
    <row r="866" spans="1:7" ht="14.25">
      <c r="A866" s="111" t="s">
        <v>1263</v>
      </c>
      <c r="B866" s="121"/>
      <c r="C866" s="120">
        <v>0</v>
      </c>
      <c r="D866" s="120">
        <v>0</v>
      </c>
      <c r="E866" s="120">
        <v>0</v>
      </c>
      <c r="F866" s="74">
        <f t="shared" si="21"/>
      </c>
      <c r="G866" s="66"/>
    </row>
    <row r="867" spans="1:7" ht="14.25">
      <c r="A867" s="111" t="s">
        <v>1264</v>
      </c>
      <c r="B867" s="121">
        <v>29</v>
      </c>
      <c r="C867" s="120">
        <v>34</v>
      </c>
      <c r="D867" s="120">
        <v>30</v>
      </c>
      <c r="E867" s="120">
        <v>30</v>
      </c>
      <c r="F867" s="74">
        <f t="shared" si="21"/>
        <v>100</v>
      </c>
      <c r="G867" s="66">
        <f>(E867-B867)/B867*100</f>
        <v>3.4482758620689653</v>
      </c>
    </row>
    <row r="868" spans="1:7" ht="14.25">
      <c r="A868" s="111" t="s">
        <v>1265</v>
      </c>
      <c r="B868" s="121">
        <v>30</v>
      </c>
      <c r="C868" s="120">
        <v>26</v>
      </c>
      <c r="D868" s="120">
        <v>28</v>
      </c>
      <c r="E868" s="120">
        <v>28</v>
      </c>
      <c r="F868" s="74">
        <f t="shared" si="21"/>
        <v>100</v>
      </c>
      <c r="G868" s="66">
        <f>(E868-B868)/B868*100</f>
        <v>-6.666666666666667</v>
      </c>
    </row>
    <row r="869" spans="1:7" ht="14.25">
      <c r="A869" s="111" t="s">
        <v>1266</v>
      </c>
      <c r="B869" s="121"/>
      <c r="C869" s="120">
        <v>0</v>
      </c>
      <c r="D869" s="120">
        <v>0</v>
      </c>
      <c r="E869" s="120">
        <v>0</v>
      </c>
      <c r="F869" s="74">
        <f t="shared" si="21"/>
      </c>
      <c r="G869" s="66"/>
    </row>
    <row r="870" spans="1:7" ht="14.25">
      <c r="A870" s="111" t="s">
        <v>1267</v>
      </c>
      <c r="B870" s="121">
        <v>26</v>
      </c>
      <c r="C870" s="120">
        <v>28</v>
      </c>
      <c r="D870" s="120">
        <v>27</v>
      </c>
      <c r="E870" s="120">
        <v>27</v>
      </c>
      <c r="F870" s="74">
        <f t="shared" si="21"/>
        <v>100</v>
      </c>
      <c r="G870" s="66">
        <f>(E870-B870)/B870*100</f>
        <v>3.8461538461538463</v>
      </c>
    </row>
    <row r="871" spans="1:7" ht="14.25">
      <c r="A871" s="111" t="s">
        <v>1268</v>
      </c>
      <c r="B871" s="121"/>
      <c r="C871" s="120">
        <v>0</v>
      </c>
      <c r="D871" s="120">
        <v>0</v>
      </c>
      <c r="E871" s="120">
        <v>0</v>
      </c>
      <c r="F871" s="74">
        <f t="shared" si="21"/>
      </c>
      <c r="G871" s="66"/>
    </row>
    <row r="872" spans="1:7" ht="14.25">
      <c r="A872" s="111" t="s">
        <v>1269</v>
      </c>
      <c r="B872" s="121">
        <v>86</v>
      </c>
      <c r="C872" s="120">
        <v>175</v>
      </c>
      <c r="D872" s="120">
        <v>74</v>
      </c>
      <c r="E872" s="120">
        <v>74</v>
      </c>
      <c r="F872" s="74">
        <f t="shared" si="21"/>
        <v>100</v>
      </c>
      <c r="G872" s="66">
        <f>(E872-B872)/B872*100</f>
        <v>-13.953488372093023</v>
      </c>
    </row>
    <row r="873" spans="1:7" ht="14.25">
      <c r="A873" s="116" t="s">
        <v>1270</v>
      </c>
      <c r="B873" s="120">
        <f>B874</f>
        <v>244</v>
      </c>
      <c r="C873" s="120">
        <f>C874</f>
        <v>213</v>
      </c>
      <c r="D873" s="120">
        <f>D874</f>
        <v>111</v>
      </c>
      <c r="E873" s="120">
        <f>E874</f>
        <v>111</v>
      </c>
      <c r="F873" s="74">
        <f t="shared" si="21"/>
        <v>100</v>
      </c>
      <c r="G873" s="66">
        <f>(E873-B873)/B873*100</f>
        <v>-54.50819672131148</v>
      </c>
    </row>
    <row r="874" spans="1:7" ht="14.25">
      <c r="A874" s="111" t="s">
        <v>1271</v>
      </c>
      <c r="B874" s="120">
        <v>244</v>
      </c>
      <c r="C874" s="120">
        <v>213</v>
      </c>
      <c r="D874" s="120">
        <v>111</v>
      </c>
      <c r="E874" s="120">
        <v>111</v>
      </c>
      <c r="F874" s="74">
        <f t="shared" si="21"/>
        <v>100</v>
      </c>
      <c r="G874" s="66">
        <f>(E874-B874)/B874*100</f>
        <v>-54.50819672131148</v>
      </c>
    </row>
    <row r="875" spans="1:7" ht="14.25">
      <c r="A875" s="116" t="s">
        <v>260</v>
      </c>
      <c r="B875" s="120">
        <f>SUM(B876:B877)</f>
        <v>4264</v>
      </c>
      <c r="C875" s="120">
        <f>SUM(C876:C877)</f>
        <v>0</v>
      </c>
      <c r="D875" s="120">
        <f>SUM(D876:D877)</f>
        <v>3916</v>
      </c>
      <c r="E875" s="120">
        <f>SUM(E876:E877)</f>
        <v>3916</v>
      </c>
      <c r="F875" s="74">
        <f t="shared" si="21"/>
        <v>100</v>
      </c>
      <c r="G875" s="66">
        <f>(E875-B875)/B875*100</f>
        <v>-8.161350844277674</v>
      </c>
    </row>
    <row r="876" spans="1:7" ht="14.25">
      <c r="A876" s="111" t="s">
        <v>1272</v>
      </c>
      <c r="B876" s="120"/>
      <c r="C876" s="120"/>
      <c r="D876" s="120">
        <v>250</v>
      </c>
      <c r="E876" s="120">
        <v>250</v>
      </c>
      <c r="F876" s="74">
        <f t="shared" si="21"/>
        <v>100</v>
      </c>
      <c r="G876" s="66"/>
    </row>
    <row r="877" spans="1:7" ht="14.25">
      <c r="A877" s="111" t="s">
        <v>1273</v>
      </c>
      <c r="B877" s="120">
        <v>4264</v>
      </c>
      <c r="C877" s="120"/>
      <c r="D877" s="120">
        <v>3666</v>
      </c>
      <c r="E877" s="120">
        <v>3666</v>
      </c>
      <c r="F877" s="74">
        <f t="shared" si="21"/>
        <v>100</v>
      </c>
      <c r="G877" s="66">
        <f>(E877-B877)/B877*100</f>
        <v>-14.02439024390244</v>
      </c>
    </row>
    <row r="878" spans="1:7" ht="14.25">
      <c r="A878" s="116" t="s">
        <v>1274</v>
      </c>
      <c r="B878" s="120">
        <f>B879</f>
        <v>1848</v>
      </c>
      <c r="C878" s="120">
        <f>C879</f>
        <v>1125</v>
      </c>
      <c r="D878" s="120">
        <f>D879</f>
        <v>1386</v>
      </c>
      <c r="E878" s="120">
        <f>E879</f>
        <v>1386</v>
      </c>
      <c r="F878" s="74">
        <f t="shared" si="21"/>
        <v>100</v>
      </c>
      <c r="G878" s="66">
        <f>(E878-B878)/B878*100</f>
        <v>-25</v>
      </c>
    </row>
    <row r="879" spans="1:7" ht="14.25">
      <c r="A879" s="111" t="s">
        <v>1275</v>
      </c>
      <c r="B879" s="120">
        <v>1848</v>
      </c>
      <c r="C879" s="120">
        <v>1125</v>
      </c>
      <c r="D879" s="120">
        <v>1386</v>
      </c>
      <c r="E879" s="120">
        <v>1386</v>
      </c>
      <c r="F879" s="74">
        <f t="shared" si="21"/>
        <v>100</v>
      </c>
      <c r="G879" s="66">
        <f>(E879-B879)/B879*100</f>
        <v>-25</v>
      </c>
    </row>
    <row r="880" spans="1:7" ht="14.25">
      <c r="A880" s="116" t="s">
        <v>1276</v>
      </c>
      <c r="B880" s="120">
        <f>B881</f>
        <v>0</v>
      </c>
      <c r="C880" s="120">
        <f>C881</f>
        <v>0</v>
      </c>
      <c r="D880" s="120">
        <f>D881</f>
        <v>0</v>
      </c>
      <c r="E880" s="120">
        <f>E881</f>
        <v>0</v>
      </c>
      <c r="F880" s="74">
        <f t="shared" si="21"/>
      </c>
      <c r="G880" s="66"/>
    </row>
    <row r="881" spans="1:7" ht="14.25">
      <c r="A881" s="111" t="s">
        <v>1277</v>
      </c>
      <c r="B881" s="120"/>
      <c r="C881" s="120"/>
      <c r="D881" s="120">
        <v>0</v>
      </c>
      <c r="E881" s="120">
        <v>0</v>
      </c>
      <c r="F881" s="74">
        <f t="shared" si="21"/>
      </c>
      <c r="G881" s="66"/>
    </row>
    <row r="882" spans="1:7" ht="14.25">
      <c r="A882" s="116" t="s">
        <v>1278</v>
      </c>
      <c r="B882" s="120">
        <f>B883</f>
        <v>836</v>
      </c>
      <c r="C882" s="120">
        <f>C883</f>
        <v>0</v>
      </c>
      <c r="D882" s="120">
        <f>D883</f>
        <v>18953</v>
      </c>
      <c r="E882" s="120">
        <f>E883</f>
        <v>18953</v>
      </c>
      <c r="F882" s="74">
        <f t="shared" si="21"/>
        <v>100</v>
      </c>
      <c r="G882" s="66">
        <f aca="true" t="shared" si="22" ref="G882:G887">(E882-B882)/B882*100</f>
        <v>2167.105263157895</v>
      </c>
    </row>
    <row r="883" spans="1:7" ht="14.25">
      <c r="A883" s="111" t="s">
        <v>1279</v>
      </c>
      <c r="B883" s="120">
        <v>836</v>
      </c>
      <c r="C883" s="120"/>
      <c r="D883" s="120">
        <v>18953</v>
      </c>
      <c r="E883" s="120">
        <v>18953</v>
      </c>
      <c r="F883" s="74">
        <f t="shared" si="21"/>
        <v>100</v>
      </c>
      <c r="G883" s="66">
        <f t="shared" si="22"/>
        <v>2167.105263157895</v>
      </c>
    </row>
    <row r="884" spans="1:7" ht="14.25">
      <c r="A884" s="116" t="s">
        <v>261</v>
      </c>
      <c r="B884" s="120">
        <f>SUM(B885,B911,B939,B966,B977,B988,B994,B1001,B1008,B1012)</f>
        <v>48337</v>
      </c>
      <c r="C884" s="120">
        <f>SUM(C885,C911,C939,C966,C977,C988,C994,C1001,C1008,C1012)</f>
        <v>4943.86</v>
      </c>
      <c r="D884" s="120">
        <f>SUM(D885,D911,D939,D966,D977,D988,D994,D1001,D1008,D1012)</f>
        <v>50832</v>
      </c>
      <c r="E884" s="120">
        <f>SUM(E885,E911,E939,E966,E977,E988,E994,E1001,E1008,E1012)</f>
        <v>49983</v>
      </c>
      <c r="F884" s="74">
        <f t="shared" si="21"/>
        <v>98.32979225684608</v>
      </c>
      <c r="G884" s="66">
        <f t="shared" si="22"/>
        <v>3.405258911392929</v>
      </c>
    </row>
    <row r="885" spans="1:7" ht="14.25">
      <c r="A885" s="116" t="s">
        <v>262</v>
      </c>
      <c r="B885" s="120">
        <f>SUM(B886:B910)</f>
        <v>23407</v>
      </c>
      <c r="C885" s="120">
        <f>SUM(C886:C910)</f>
        <v>3002.6</v>
      </c>
      <c r="D885" s="120">
        <f>SUM(D886:D910)</f>
        <v>18672</v>
      </c>
      <c r="E885" s="120">
        <f>SUM(E886:E910)</f>
        <v>18208</v>
      </c>
      <c r="F885" s="74">
        <f t="shared" si="21"/>
        <v>97.51499571550985</v>
      </c>
      <c r="G885" s="66">
        <f t="shared" si="22"/>
        <v>-22.211304310676294</v>
      </c>
    </row>
    <row r="886" spans="1:7" ht="14.25">
      <c r="A886" s="111" t="s">
        <v>717</v>
      </c>
      <c r="B886" s="120">
        <v>1414</v>
      </c>
      <c r="C886" s="120">
        <v>934.78</v>
      </c>
      <c r="D886" s="120">
        <v>1347</v>
      </c>
      <c r="E886" s="120">
        <v>1347</v>
      </c>
      <c r="F886" s="74">
        <f t="shared" si="21"/>
        <v>100</v>
      </c>
      <c r="G886" s="66">
        <f t="shared" si="22"/>
        <v>-4.738330975954738</v>
      </c>
    </row>
    <row r="887" spans="1:7" ht="14.25">
      <c r="A887" s="111" t="s">
        <v>718</v>
      </c>
      <c r="B887" s="120">
        <v>225</v>
      </c>
      <c r="C887" s="120"/>
      <c r="D887" s="120">
        <v>202</v>
      </c>
      <c r="E887" s="120">
        <v>202</v>
      </c>
      <c r="F887" s="74">
        <f t="shared" si="21"/>
        <v>100</v>
      </c>
      <c r="G887" s="66">
        <f t="shared" si="22"/>
        <v>-10.222222222222223</v>
      </c>
    </row>
    <row r="888" spans="1:7" ht="14.25">
      <c r="A888" s="111" t="s">
        <v>719</v>
      </c>
      <c r="B888" s="120"/>
      <c r="C888" s="120"/>
      <c r="D888" s="120">
        <v>0</v>
      </c>
      <c r="E888" s="120">
        <v>0</v>
      </c>
      <c r="F888" s="74">
        <f t="shared" si="21"/>
      </c>
      <c r="G888" s="66"/>
    </row>
    <row r="889" spans="1:7" ht="14.25">
      <c r="A889" s="111" t="s">
        <v>726</v>
      </c>
      <c r="B889" s="120">
        <v>1957</v>
      </c>
      <c r="C889" s="120">
        <v>1017.72</v>
      </c>
      <c r="D889" s="120">
        <v>2158</v>
      </c>
      <c r="E889" s="120">
        <v>2158</v>
      </c>
      <c r="F889" s="74">
        <f t="shared" si="21"/>
        <v>100</v>
      </c>
      <c r="G889" s="66">
        <f>(E889-B889)/B889*100</f>
        <v>10.27082268778743</v>
      </c>
    </row>
    <row r="890" spans="1:7" ht="14.25">
      <c r="A890" s="111" t="s">
        <v>1280</v>
      </c>
      <c r="B890" s="120"/>
      <c r="C890" s="120"/>
      <c r="D890" s="120">
        <v>0</v>
      </c>
      <c r="E890" s="120">
        <v>0</v>
      </c>
      <c r="F890" s="74">
        <f t="shared" si="21"/>
      </c>
      <c r="G890" s="66"/>
    </row>
    <row r="891" spans="1:7" ht="14.25">
      <c r="A891" s="111" t="s">
        <v>1281</v>
      </c>
      <c r="B891" s="120">
        <v>2504</v>
      </c>
      <c r="C891" s="120">
        <v>844</v>
      </c>
      <c r="D891" s="120">
        <v>2459</v>
      </c>
      <c r="E891" s="120">
        <v>2459</v>
      </c>
      <c r="F891" s="74">
        <f t="shared" si="21"/>
        <v>100</v>
      </c>
      <c r="G891" s="66">
        <f aca="true" t="shared" si="23" ref="G891:G896">(E891-B891)/B891*100</f>
        <v>-1.7971246006389778</v>
      </c>
    </row>
    <row r="892" spans="1:7" ht="14.25">
      <c r="A892" s="111" t="s">
        <v>1282</v>
      </c>
      <c r="B892" s="120">
        <v>232</v>
      </c>
      <c r="C892" s="120">
        <v>24.5</v>
      </c>
      <c r="D892" s="120">
        <v>235</v>
      </c>
      <c r="E892" s="120">
        <v>235</v>
      </c>
      <c r="F892" s="74">
        <f t="shared" si="21"/>
        <v>100</v>
      </c>
      <c r="G892" s="66">
        <f t="shared" si="23"/>
        <v>1.293103448275862</v>
      </c>
    </row>
    <row r="893" spans="1:7" ht="14.25">
      <c r="A893" s="111" t="s">
        <v>1283</v>
      </c>
      <c r="B893" s="120">
        <v>27</v>
      </c>
      <c r="C893" s="120">
        <v>5</v>
      </c>
      <c r="D893" s="120">
        <v>38</v>
      </c>
      <c r="E893" s="120">
        <v>38</v>
      </c>
      <c r="F893" s="74">
        <f t="shared" si="21"/>
        <v>100</v>
      </c>
      <c r="G893" s="66">
        <f t="shared" si="23"/>
        <v>40.74074074074074</v>
      </c>
    </row>
    <row r="894" spans="1:7" ht="14.25">
      <c r="A894" s="111" t="s">
        <v>1284</v>
      </c>
      <c r="B894" s="120">
        <v>15</v>
      </c>
      <c r="C894" s="120">
        <v>13.1</v>
      </c>
      <c r="D894" s="120">
        <v>23</v>
      </c>
      <c r="E894" s="120">
        <v>23</v>
      </c>
      <c r="F894" s="74">
        <f t="shared" si="21"/>
        <v>100</v>
      </c>
      <c r="G894" s="66">
        <f t="shared" si="23"/>
        <v>53.333333333333336</v>
      </c>
    </row>
    <row r="895" spans="1:7" ht="14.25">
      <c r="A895" s="111" t="s">
        <v>1285</v>
      </c>
      <c r="B895" s="120">
        <v>1</v>
      </c>
      <c r="C895" s="120">
        <v>1</v>
      </c>
      <c r="D895" s="120">
        <v>1</v>
      </c>
      <c r="E895" s="120">
        <v>1</v>
      </c>
      <c r="F895" s="74">
        <f t="shared" si="21"/>
        <v>100</v>
      </c>
      <c r="G895" s="66">
        <f t="shared" si="23"/>
        <v>0</v>
      </c>
    </row>
    <row r="896" spans="1:7" ht="14.25">
      <c r="A896" s="111" t="s">
        <v>1286</v>
      </c>
      <c r="B896" s="120">
        <v>944</v>
      </c>
      <c r="C896" s="120">
        <v>2.5</v>
      </c>
      <c r="D896" s="120">
        <v>1577</v>
      </c>
      <c r="E896" s="120">
        <v>1577</v>
      </c>
      <c r="F896" s="74">
        <f t="shared" si="21"/>
        <v>100</v>
      </c>
      <c r="G896" s="66">
        <f t="shared" si="23"/>
        <v>67.05508474576271</v>
      </c>
    </row>
    <row r="897" spans="1:7" ht="14.25">
      <c r="A897" s="111" t="s">
        <v>1287</v>
      </c>
      <c r="B897" s="120"/>
      <c r="C897" s="120">
        <v>0</v>
      </c>
      <c r="D897" s="120">
        <v>0</v>
      </c>
      <c r="E897" s="120">
        <v>0</v>
      </c>
      <c r="F897" s="74">
        <f t="shared" si="21"/>
      </c>
      <c r="G897" s="66"/>
    </row>
    <row r="898" spans="1:7" ht="14.25">
      <c r="A898" s="111" t="s">
        <v>1288</v>
      </c>
      <c r="B898" s="120">
        <v>92</v>
      </c>
      <c r="C898" s="120">
        <v>0</v>
      </c>
      <c r="D898" s="120">
        <v>200</v>
      </c>
      <c r="E898" s="120">
        <v>200</v>
      </c>
      <c r="F898" s="74">
        <f t="shared" si="21"/>
        <v>100</v>
      </c>
      <c r="G898" s="66">
        <f>(E898-B898)/B898*100</f>
        <v>117.3913043478261</v>
      </c>
    </row>
    <row r="899" spans="1:7" ht="14.25">
      <c r="A899" s="111" t="s">
        <v>1289</v>
      </c>
      <c r="B899" s="120"/>
      <c r="C899" s="120">
        <v>0</v>
      </c>
      <c r="D899" s="120">
        <v>0</v>
      </c>
      <c r="E899" s="120">
        <v>0</v>
      </c>
      <c r="F899" s="74">
        <f t="shared" si="21"/>
      </c>
      <c r="G899" s="66"/>
    </row>
    <row r="900" spans="1:7" ht="14.25">
      <c r="A900" s="111" t="s">
        <v>1290</v>
      </c>
      <c r="B900" s="120">
        <v>149</v>
      </c>
      <c r="C900" s="120">
        <v>1.5</v>
      </c>
      <c r="D900" s="120">
        <v>2</v>
      </c>
      <c r="E900" s="120">
        <v>2</v>
      </c>
      <c r="F900" s="74">
        <f aca="true" t="shared" si="24" ref="F900:F963">IF(D900&lt;&gt;0,(E900/D900)*100,"")</f>
        <v>100</v>
      </c>
      <c r="G900" s="66">
        <f>(E900-B900)/B900*100</f>
        <v>-98.65771812080537</v>
      </c>
    </row>
    <row r="901" spans="1:7" ht="14.25">
      <c r="A901" s="111" t="s">
        <v>1291</v>
      </c>
      <c r="B901" s="120">
        <v>6765</v>
      </c>
      <c r="C901" s="120"/>
      <c r="D901" s="120">
        <v>4132</v>
      </c>
      <c r="E901" s="120">
        <v>4132</v>
      </c>
      <c r="F901" s="74">
        <f t="shared" si="24"/>
        <v>100</v>
      </c>
      <c r="G901" s="66">
        <f>(E901-B901)/B901*100</f>
        <v>-38.92091648189209</v>
      </c>
    </row>
    <row r="902" spans="1:7" ht="14.25">
      <c r="A902" s="111" t="s">
        <v>1292</v>
      </c>
      <c r="B902" s="120">
        <v>1086</v>
      </c>
      <c r="C902" s="120">
        <v>0.5</v>
      </c>
      <c r="D902" s="120">
        <v>454</v>
      </c>
      <c r="E902" s="120">
        <v>454</v>
      </c>
      <c r="F902" s="74">
        <f t="shared" si="24"/>
        <v>100</v>
      </c>
      <c r="G902" s="66">
        <f>(E902-B902)/B902*100</f>
        <v>-58.195211786372006</v>
      </c>
    </row>
    <row r="903" spans="1:7" ht="14.25">
      <c r="A903" s="111" t="s">
        <v>1293</v>
      </c>
      <c r="B903" s="120">
        <v>1</v>
      </c>
      <c r="C903" s="120">
        <v>1</v>
      </c>
      <c r="D903" s="120">
        <v>1</v>
      </c>
      <c r="E903" s="120">
        <v>1</v>
      </c>
      <c r="F903" s="74">
        <f t="shared" si="24"/>
        <v>100</v>
      </c>
      <c r="G903" s="66">
        <f>(E903-B903)/B903*100</f>
        <v>0</v>
      </c>
    </row>
    <row r="904" spans="1:7" ht="14.25">
      <c r="A904" s="111" t="s">
        <v>1294</v>
      </c>
      <c r="B904" s="120">
        <v>892</v>
      </c>
      <c r="C904" s="120"/>
      <c r="D904" s="120">
        <v>91</v>
      </c>
      <c r="E904" s="120">
        <v>91</v>
      </c>
      <c r="F904" s="74">
        <f t="shared" si="24"/>
        <v>100</v>
      </c>
      <c r="G904" s="66">
        <f>(E904-B904)/B904*100</f>
        <v>-89.79820627802691</v>
      </c>
    </row>
    <row r="905" spans="1:7" ht="14.25">
      <c r="A905" s="111" t="s">
        <v>1295</v>
      </c>
      <c r="B905" s="120"/>
      <c r="C905" s="120">
        <v>0</v>
      </c>
      <c r="D905" s="120">
        <v>0</v>
      </c>
      <c r="E905" s="120">
        <v>0</v>
      </c>
      <c r="F905" s="74">
        <f t="shared" si="24"/>
      </c>
      <c r="G905" s="66"/>
    </row>
    <row r="906" spans="1:7" ht="14.25">
      <c r="A906" s="111" t="s">
        <v>1296</v>
      </c>
      <c r="B906" s="120">
        <v>54</v>
      </c>
      <c r="C906" s="120">
        <v>0</v>
      </c>
      <c r="D906" s="120">
        <v>32</v>
      </c>
      <c r="E906" s="120">
        <v>32</v>
      </c>
      <c r="F906" s="74">
        <f t="shared" si="24"/>
        <v>100</v>
      </c>
      <c r="G906" s="66">
        <f>(E906-B906)/B906*100</f>
        <v>-40.74074074074074</v>
      </c>
    </row>
    <row r="907" spans="1:7" ht="14.25">
      <c r="A907" s="111" t="s">
        <v>1297</v>
      </c>
      <c r="B907" s="120">
        <v>1417</v>
      </c>
      <c r="C907" s="120"/>
      <c r="D907" s="120">
        <v>519</v>
      </c>
      <c r="E907" s="120">
        <v>519</v>
      </c>
      <c r="F907" s="74">
        <f t="shared" si="24"/>
        <v>100</v>
      </c>
      <c r="G907" s="66">
        <f>(E907-B907)/B907*100</f>
        <v>-63.37332392378264</v>
      </c>
    </row>
    <row r="908" spans="1:7" ht="14.25">
      <c r="A908" s="111" t="s">
        <v>1298</v>
      </c>
      <c r="B908" s="120">
        <v>108</v>
      </c>
      <c r="C908" s="120">
        <v>0</v>
      </c>
      <c r="D908" s="120">
        <v>125</v>
      </c>
      <c r="E908" s="120">
        <v>125</v>
      </c>
      <c r="F908" s="74">
        <f t="shared" si="24"/>
        <v>100</v>
      </c>
      <c r="G908" s="66">
        <f>(E908-B908)/B908*100</f>
        <v>15.74074074074074</v>
      </c>
    </row>
    <row r="909" spans="1:7" ht="14.25">
      <c r="A909" s="111" t="s">
        <v>1299</v>
      </c>
      <c r="B909" s="120"/>
      <c r="C909" s="120">
        <v>157</v>
      </c>
      <c r="D909" s="120">
        <v>0</v>
      </c>
      <c r="E909" s="120">
        <v>0</v>
      </c>
      <c r="F909" s="74">
        <f t="shared" si="24"/>
      </c>
      <c r="G909" s="66"/>
    </row>
    <row r="910" spans="1:7" ht="14.25">
      <c r="A910" s="111" t="s">
        <v>1300</v>
      </c>
      <c r="B910" s="120">
        <v>5524</v>
      </c>
      <c r="C910" s="120"/>
      <c r="D910" s="120">
        <f>4612+464</f>
        <v>5076</v>
      </c>
      <c r="E910" s="120">
        <v>4612</v>
      </c>
      <c r="F910" s="74">
        <f t="shared" si="24"/>
        <v>90.85894405043341</v>
      </c>
      <c r="G910" s="66">
        <f>(E910-B910)/B910*100</f>
        <v>-16.509775524981897</v>
      </c>
    </row>
    <row r="911" spans="1:7" ht="14.25">
      <c r="A911" s="116" t="s">
        <v>263</v>
      </c>
      <c r="B911" s="120">
        <f>SUM(B912:B938)</f>
        <v>3418</v>
      </c>
      <c r="C911" s="120">
        <f>SUM(C912:C938)</f>
        <v>763.56</v>
      </c>
      <c r="D911" s="120">
        <f>SUM(D912:D938)</f>
        <v>2453</v>
      </c>
      <c r="E911" s="120">
        <f>SUM(E912:E938)</f>
        <v>2453</v>
      </c>
      <c r="F911" s="74">
        <f t="shared" si="24"/>
        <v>100</v>
      </c>
      <c r="G911" s="66">
        <f>(E911-B911)/B911*100</f>
        <v>-28.232884727911063</v>
      </c>
    </row>
    <row r="912" spans="1:7" ht="14.25">
      <c r="A912" s="111" t="s">
        <v>717</v>
      </c>
      <c r="B912" s="120">
        <v>377</v>
      </c>
      <c r="C912" s="120">
        <v>191.35</v>
      </c>
      <c r="D912" s="120">
        <v>266</v>
      </c>
      <c r="E912" s="120">
        <v>266</v>
      </c>
      <c r="F912" s="74">
        <f t="shared" si="24"/>
        <v>100</v>
      </c>
      <c r="G912" s="66">
        <f>(E912-B912)/B912*100</f>
        <v>-29.44297082228117</v>
      </c>
    </row>
    <row r="913" spans="1:7" ht="14.25">
      <c r="A913" s="111" t="s">
        <v>718</v>
      </c>
      <c r="B913" s="120"/>
      <c r="C913" s="120"/>
      <c r="D913" s="120">
        <v>22</v>
      </c>
      <c r="E913" s="120">
        <v>22</v>
      </c>
      <c r="F913" s="74">
        <f t="shared" si="24"/>
        <v>100</v>
      </c>
      <c r="G913" s="66"/>
    </row>
    <row r="914" spans="1:7" ht="14.25">
      <c r="A914" s="111" t="s">
        <v>719</v>
      </c>
      <c r="B914" s="120"/>
      <c r="C914" s="120"/>
      <c r="D914" s="120">
        <v>0</v>
      </c>
      <c r="E914" s="120">
        <v>0</v>
      </c>
      <c r="F914" s="74">
        <f t="shared" si="24"/>
      </c>
      <c r="G914" s="66"/>
    </row>
    <row r="915" spans="1:7" ht="14.25">
      <c r="A915" s="111" t="s">
        <v>1301</v>
      </c>
      <c r="B915" s="120">
        <v>424</v>
      </c>
      <c r="C915" s="120">
        <v>505.21</v>
      </c>
      <c r="D915" s="120">
        <v>504</v>
      </c>
      <c r="E915" s="120">
        <v>504</v>
      </c>
      <c r="F915" s="74">
        <f t="shared" si="24"/>
        <v>100</v>
      </c>
      <c r="G915" s="66">
        <f>(E915-B915)/B915*100</f>
        <v>18.867924528301888</v>
      </c>
    </row>
    <row r="916" spans="1:7" ht="14.25">
      <c r="A916" s="111" t="s">
        <v>1302</v>
      </c>
      <c r="B916" s="120">
        <v>921</v>
      </c>
      <c r="C916" s="120"/>
      <c r="D916" s="120">
        <v>8</v>
      </c>
      <c r="E916" s="120">
        <v>8</v>
      </c>
      <c r="F916" s="74">
        <f t="shared" si="24"/>
        <v>100</v>
      </c>
      <c r="G916" s="66">
        <f>(E916-B916)/B916*100</f>
        <v>-99.1313789359392</v>
      </c>
    </row>
    <row r="917" spans="1:7" ht="14.25">
      <c r="A917" s="111" t="s">
        <v>1303</v>
      </c>
      <c r="B917" s="120"/>
      <c r="C917" s="120"/>
      <c r="D917" s="120">
        <v>0</v>
      </c>
      <c r="E917" s="120">
        <v>0</v>
      </c>
      <c r="F917" s="74">
        <f t="shared" si="24"/>
      </c>
      <c r="G917" s="66"/>
    </row>
    <row r="918" spans="1:7" ht="14.25">
      <c r="A918" s="111" t="s">
        <v>1304</v>
      </c>
      <c r="B918" s="120"/>
      <c r="C918" s="120"/>
      <c r="D918" s="120">
        <v>18</v>
      </c>
      <c r="E918" s="120">
        <v>18</v>
      </c>
      <c r="F918" s="74">
        <f t="shared" si="24"/>
        <v>100</v>
      </c>
      <c r="G918" s="66"/>
    </row>
    <row r="919" spans="1:7" ht="14.25">
      <c r="A919" s="111" t="s">
        <v>1305</v>
      </c>
      <c r="B919" s="120">
        <v>8</v>
      </c>
      <c r="C919" s="120">
        <v>5</v>
      </c>
      <c r="D919" s="120">
        <v>5</v>
      </c>
      <c r="E919" s="120">
        <v>5</v>
      </c>
      <c r="F919" s="74">
        <f t="shared" si="24"/>
        <v>100</v>
      </c>
      <c r="G919" s="66">
        <f>(E919-B919)/B919*100</f>
        <v>-37.5</v>
      </c>
    </row>
    <row r="920" spans="1:7" ht="14.25">
      <c r="A920" s="111" t="s">
        <v>1306</v>
      </c>
      <c r="B920" s="120">
        <v>1064</v>
      </c>
      <c r="C920" s="120"/>
      <c r="D920" s="120">
        <v>1069</v>
      </c>
      <c r="E920" s="120">
        <v>1069</v>
      </c>
      <c r="F920" s="74">
        <f t="shared" si="24"/>
        <v>100</v>
      </c>
      <c r="G920" s="66">
        <f>(E920-B920)/B920*100</f>
        <v>0.4699248120300752</v>
      </c>
    </row>
    <row r="921" spans="1:7" ht="14.25">
      <c r="A921" s="111" t="s">
        <v>1307</v>
      </c>
      <c r="B921" s="120"/>
      <c r="C921" s="120"/>
      <c r="D921" s="120">
        <v>0</v>
      </c>
      <c r="E921" s="120">
        <v>0</v>
      </c>
      <c r="F921" s="74">
        <f t="shared" si="24"/>
      </c>
      <c r="G921" s="66"/>
    </row>
    <row r="922" spans="1:7" ht="14.25">
      <c r="A922" s="111" t="s">
        <v>1308</v>
      </c>
      <c r="B922" s="120"/>
      <c r="C922" s="120"/>
      <c r="D922" s="120">
        <v>0</v>
      </c>
      <c r="E922" s="120">
        <v>0</v>
      </c>
      <c r="F922" s="74">
        <f t="shared" si="24"/>
      </c>
      <c r="G922" s="66"/>
    </row>
    <row r="923" spans="1:7" ht="14.25">
      <c r="A923" s="111" t="s">
        <v>1309</v>
      </c>
      <c r="B923" s="120"/>
      <c r="C923" s="120"/>
      <c r="D923" s="120">
        <v>0</v>
      </c>
      <c r="E923" s="120">
        <v>0</v>
      </c>
      <c r="F923" s="74">
        <f t="shared" si="24"/>
      </c>
      <c r="G923" s="66"/>
    </row>
    <row r="924" spans="1:7" ht="14.25">
      <c r="A924" s="111" t="s">
        <v>1310</v>
      </c>
      <c r="B924" s="120">
        <v>66</v>
      </c>
      <c r="C924" s="120">
        <v>5</v>
      </c>
      <c r="D924" s="120">
        <v>40</v>
      </c>
      <c r="E924" s="120">
        <v>40</v>
      </c>
      <c r="F924" s="74">
        <f t="shared" si="24"/>
        <v>100</v>
      </c>
      <c r="G924" s="66">
        <f>(E924-B924)/B924*100</f>
        <v>-39.39393939393939</v>
      </c>
    </row>
    <row r="925" spans="1:7" ht="14.25">
      <c r="A925" s="111" t="s">
        <v>1311</v>
      </c>
      <c r="B925" s="120"/>
      <c r="C925" s="120">
        <v>0</v>
      </c>
      <c r="D925" s="120">
        <v>0</v>
      </c>
      <c r="E925" s="120">
        <v>0</v>
      </c>
      <c r="F925" s="74">
        <f t="shared" si="24"/>
      </c>
      <c r="G925" s="66"/>
    </row>
    <row r="926" spans="1:7" ht="14.25">
      <c r="A926" s="111" t="s">
        <v>1312</v>
      </c>
      <c r="B926" s="120"/>
      <c r="C926" s="120">
        <v>0</v>
      </c>
      <c r="D926" s="120">
        <v>0</v>
      </c>
      <c r="E926" s="120">
        <v>0</v>
      </c>
      <c r="F926" s="74">
        <f t="shared" si="24"/>
      </c>
      <c r="G926" s="66"/>
    </row>
    <row r="927" spans="1:7" ht="14.25">
      <c r="A927" s="111" t="s">
        <v>1313</v>
      </c>
      <c r="B927" s="120"/>
      <c r="C927" s="120">
        <v>0</v>
      </c>
      <c r="D927" s="120">
        <v>0</v>
      </c>
      <c r="E927" s="120">
        <v>0</v>
      </c>
      <c r="F927" s="74">
        <f t="shared" si="24"/>
      </c>
      <c r="G927" s="66"/>
    </row>
    <row r="928" spans="1:7" ht="14.25">
      <c r="A928" s="111" t="s">
        <v>1314</v>
      </c>
      <c r="B928" s="120"/>
      <c r="C928" s="120">
        <v>0</v>
      </c>
      <c r="D928" s="120">
        <v>0</v>
      </c>
      <c r="E928" s="120">
        <v>0</v>
      </c>
      <c r="F928" s="74">
        <f t="shared" si="24"/>
      </c>
      <c r="G928" s="66"/>
    </row>
    <row r="929" spans="1:7" ht="14.25">
      <c r="A929" s="111" t="s">
        <v>1315</v>
      </c>
      <c r="B929" s="120"/>
      <c r="C929" s="120">
        <v>0</v>
      </c>
      <c r="D929" s="120">
        <v>0</v>
      </c>
      <c r="E929" s="120">
        <v>0</v>
      </c>
      <c r="F929" s="74">
        <f t="shared" si="24"/>
      </c>
      <c r="G929" s="66"/>
    </row>
    <row r="930" spans="1:7" ht="14.25">
      <c r="A930" s="111" t="s">
        <v>1316</v>
      </c>
      <c r="B930" s="120">
        <v>20</v>
      </c>
      <c r="C930" s="120">
        <v>0</v>
      </c>
      <c r="D930" s="120">
        <v>0</v>
      </c>
      <c r="E930" s="120">
        <v>0</v>
      </c>
      <c r="F930" s="74">
        <f t="shared" si="24"/>
      </c>
      <c r="G930" s="66">
        <f>(E930-B930)/B930*100</f>
        <v>-100</v>
      </c>
    </row>
    <row r="931" spans="1:7" ht="14.25">
      <c r="A931" s="111" t="s">
        <v>1317</v>
      </c>
      <c r="B931" s="120"/>
      <c r="C931" s="120">
        <v>0</v>
      </c>
      <c r="D931" s="120">
        <v>0</v>
      </c>
      <c r="E931" s="120">
        <v>0</v>
      </c>
      <c r="F931" s="74">
        <f t="shared" si="24"/>
      </c>
      <c r="G931" s="66"/>
    </row>
    <row r="932" spans="1:7" ht="14.25">
      <c r="A932" s="111" t="s">
        <v>1318</v>
      </c>
      <c r="B932" s="120"/>
      <c r="C932" s="120">
        <v>0</v>
      </c>
      <c r="D932" s="120">
        <v>0</v>
      </c>
      <c r="E932" s="120">
        <v>0</v>
      </c>
      <c r="F932" s="74">
        <f t="shared" si="24"/>
      </c>
      <c r="G932" s="66"/>
    </row>
    <row r="933" spans="1:7" ht="14.25">
      <c r="A933" s="111" t="s">
        <v>1319</v>
      </c>
      <c r="B933" s="120"/>
      <c r="C933" s="120">
        <v>0</v>
      </c>
      <c r="D933" s="120">
        <v>0</v>
      </c>
      <c r="E933" s="120">
        <v>0</v>
      </c>
      <c r="F933" s="74">
        <f t="shared" si="24"/>
      </c>
      <c r="G933" s="66"/>
    </row>
    <row r="934" spans="1:7" ht="14.25">
      <c r="A934" s="111" t="s">
        <v>1320</v>
      </c>
      <c r="B934" s="120"/>
      <c r="C934" s="120">
        <v>0</v>
      </c>
      <c r="D934" s="120">
        <v>0</v>
      </c>
      <c r="E934" s="120">
        <v>0</v>
      </c>
      <c r="F934" s="74">
        <f t="shared" si="24"/>
      </c>
      <c r="G934" s="66"/>
    </row>
    <row r="935" spans="1:7" ht="14.25">
      <c r="A935" s="111" t="s">
        <v>1321</v>
      </c>
      <c r="B935" s="120"/>
      <c r="C935" s="120">
        <v>0</v>
      </c>
      <c r="D935" s="120">
        <v>0</v>
      </c>
      <c r="E935" s="120">
        <v>0</v>
      </c>
      <c r="F935" s="74">
        <f t="shared" si="24"/>
      </c>
      <c r="G935" s="66"/>
    </row>
    <row r="936" spans="1:7" ht="14.25">
      <c r="A936" s="111" t="s">
        <v>1322</v>
      </c>
      <c r="B936" s="120"/>
      <c r="C936" s="120">
        <v>0</v>
      </c>
      <c r="D936" s="120">
        <v>0</v>
      </c>
      <c r="E936" s="120">
        <v>0</v>
      </c>
      <c r="F936" s="74">
        <f t="shared" si="24"/>
      </c>
      <c r="G936" s="66"/>
    </row>
    <row r="937" spans="1:7" ht="14.25">
      <c r="A937" s="111" t="s">
        <v>1323</v>
      </c>
      <c r="B937" s="120">
        <v>82</v>
      </c>
      <c r="C937" s="120">
        <v>0</v>
      </c>
      <c r="D937" s="120">
        <v>4</v>
      </c>
      <c r="E937" s="120">
        <v>4</v>
      </c>
      <c r="F937" s="74">
        <f t="shared" si="24"/>
        <v>100</v>
      </c>
      <c r="G937" s="66">
        <f>(E937-B937)/B937*100</f>
        <v>-95.1219512195122</v>
      </c>
    </row>
    <row r="938" spans="1:7" ht="14.25">
      <c r="A938" s="111" t="s">
        <v>1324</v>
      </c>
      <c r="B938" s="120">
        <v>456</v>
      </c>
      <c r="C938" s="120">
        <v>57</v>
      </c>
      <c r="D938" s="120">
        <v>517</v>
      </c>
      <c r="E938" s="120">
        <v>517</v>
      </c>
      <c r="F938" s="74">
        <f t="shared" si="24"/>
        <v>100</v>
      </c>
      <c r="G938" s="66">
        <f>(E938-B938)/B938*100</f>
        <v>13.37719298245614</v>
      </c>
    </row>
    <row r="939" spans="1:7" ht="14.25">
      <c r="A939" s="116" t="s">
        <v>264</v>
      </c>
      <c r="B939" s="120">
        <f>SUM(B940:B965)</f>
        <v>7864</v>
      </c>
      <c r="C939" s="120">
        <f>SUM(C940:C965)</f>
        <v>982.6999999999999</v>
      </c>
      <c r="D939" s="120">
        <f>SUM(D940:D965)</f>
        <v>11966</v>
      </c>
      <c r="E939" s="120">
        <f>SUM(E940:E965)</f>
        <v>11951</v>
      </c>
      <c r="F939" s="74">
        <f t="shared" si="24"/>
        <v>99.87464482700986</v>
      </c>
      <c r="G939" s="66">
        <f>(E939-B939)/B939*100</f>
        <v>51.97100712105799</v>
      </c>
    </row>
    <row r="940" spans="1:7" ht="14.25">
      <c r="A940" s="111" t="s">
        <v>717</v>
      </c>
      <c r="B940" s="121">
        <v>455</v>
      </c>
      <c r="C940" s="120">
        <v>326.34</v>
      </c>
      <c r="D940" s="120">
        <v>429</v>
      </c>
      <c r="E940" s="120">
        <v>429</v>
      </c>
      <c r="F940" s="74">
        <f t="shared" si="24"/>
        <v>100</v>
      </c>
      <c r="G940" s="66">
        <f>(E940-B940)/B940*100</f>
        <v>-5.714285714285714</v>
      </c>
    </row>
    <row r="941" spans="1:7" ht="14.25">
      <c r="A941" s="111" t="s">
        <v>718</v>
      </c>
      <c r="B941" s="121"/>
      <c r="C941" s="120">
        <v>0</v>
      </c>
      <c r="D941" s="120">
        <v>0</v>
      </c>
      <c r="E941" s="120">
        <v>0</v>
      </c>
      <c r="F941" s="74">
        <f t="shared" si="24"/>
      </c>
      <c r="G941" s="66"/>
    </row>
    <row r="942" spans="1:7" ht="14.25">
      <c r="A942" s="111" t="s">
        <v>719</v>
      </c>
      <c r="B942" s="121"/>
      <c r="C942" s="120">
        <v>0</v>
      </c>
      <c r="D942" s="120">
        <v>0</v>
      </c>
      <c r="E942" s="120">
        <v>0</v>
      </c>
      <c r="F942" s="74">
        <f t="shared" si="24"/>
      </c>
      <c r="G942" s="66"/>
    </row>
    <row r="943" spans="1:7" ht="14.25">
      <c r="A943" s="111" t="s">
        <v>1325</v>
      </c>
      <c r="B943" s="121">
        <v>1637</v>
      </c>
      <c r="C943" s="120">
        <v>0</v>
      </c>
      <c r="D943" s="120">
        <v>0</v>
      </c>
      <c r="E943" s="120">
        <v>0</v>
      </c>
      <c r="F943" s="74">
        <f t="shared" si="24"/>
      </c>
      <c r="G943" s="66">
        <f>(E943-B943)/B943*100</f>
        <v>-100</v>
      </c>
    </row>
    <row r="944" spans="1:7" ht="14.25">
      <c r="A944" s="111" t="s">
        <v>1326</v>
      </c>
      <c r="B944" s="121"/>
      <c r="C944" s="120">
        <v>0</v>
      </c>
      <c r="D944" s="120">
        <v>2191</v>
      </c>
      <c r="E944" s="120">
        <v>2191</v>
      </c>
      <c r="F944" s="74">
        <f t="shared" si="24"/>
        <v>100</v>
      </c>
      <c r="G944" s="66"/>
    </row>
    <row r="945" spans="1:7" ht="14.25">
      <c r="A945" s="111" t="s">
        <v>1327</v>
      </c>
      <c r="B945" s="121">
        <v>432</v>
      </c>
      <c r="C945" s="120">
        <v>395</v>
      </c>
      <c r="D945" s="120">
        <v>525</v>
      </c>
      <c r="E945" s="120">
        <v>525</v>
      </c>
      <c r="F945" s="74">
        <f t="shared" si="24"/>
        <v>100</v>
      </c>
      <c r="G945" s="66">
        <f>(E945-B945)/B945*100</f>
        <v>21.52777777777778</v>
      </c>
    </row>
    <row r="946" spans="1:7" ht="14.25">
      <c r="A946" s="111" t="s">
        <v>1328</v>
      </c>
      <c r="B946" s="121"/>
      <c r="C946" s="120">
        <v>0</v>
      </c>
      <c r="D946" s="120">
        <v>0</v>
      </c>
      <c r="E946" s="120">
        <v>0</v>
      </c>
      <c r="F946" s="74">
        <f t="shared" si="24"/>
      </c>
      <c r="G946" s="66"/>
    </row>
    <row r="947" spans="1:7" ht="14.25">
      <c r="A947" s="111" t="s">
        <v>1329</v>
      </c>
      <c r="B947" s="121"/>
      <c r="C947" s="120">
        <v>0</v>
      </c>
      <c r="D947" s="120">
        <v>13</v>
      </c>
      <c r="E947" s="120">
        <v>13</v>
      </c>
      <c r="F947" s="74">
        <f t="shared" si="24"/>
        <v>100</v>
      </c>
      <c r="G947" s="66"/>
    </row>
    <row r="948" spans="1:7" ht="14.25">
      <c r="A948" s="111" t="s">
        <v>1330</v>
      </c>
      <c r="B948" s="121">
        <v>2</v>
      </c>
      <c r="C948" s="120">
        <v>0</v>
      </c>
      <c r="D948" s="120">
        <v>120</v>
      </c>
      <c r="E948" s="120">
        <v>120</v>
      </c>
      <c r="F948" s="74">
        <f t="shared" si="24"/>
        <v>100</v>
      </c>
      <c r="G948" s="66">
        <f>(E948-B948)/B948*100</f>
        <v>5900</v>
      </c>
    </row>
    <row r="949" spans="1:7" ht="14.25">
      <c r="A949" s="111" t="s">
        <v>1331</v>
      </c>
      <c r="B949" s="121">
        <v>150</v>
      </c>
      <c r="C949" s="120">
        <v>151.36</v>
      </c>
      <c r="D949" s="120">
        <v>153</v>
      </c>
      <c r="E949" s="120">
        <v>153</v>
      </c>
      <c r="F949" s="74">
        <f t="shared" si="24"/>
        <v>100</v>
      </c>
      <c r="G949" s="66">
        <f>(E949-B949)/B949*100</f>
        <v>2</v>
      </c>
    </row>
    <row r="950" spans="1:7" ht="14.25">
      <c r="A950" s="111" t="s">
        <v>1332</v>
      </c>
      <c r="B950" s="121"/>
      <c r="C950" s="120">
        <v>0</v>
      </c>
      <c r="D950" s="120">
        <v>0</v>
      </c>
      <c r="E950" s="120">
        <v>0</v>
      </c>
      <c r="F950" s="74">
        <f t="shared" si="24"/>
      </c>
      <c r="G950" s="66"/>
    </row>
    <row r="951" spans="1:7" ht="14.25">
      <c r="A951" s="111" t="s">
        <v>1333</v>
      </c>
      <c r="B951" s="121"/>
      <c r="C951" s="120">
        <v>0</v>
      </c>
      <c r="D951" s="120">
        <v>0</v>
      </c>
      <c r="E951" s="120">
        <v>0</v>
      </c>
      <c r="F951" s="74">
        <f t="shared" si="24"/>
      </c>
      <c r="G951" s="66"/>
    </row>
    <row r="952" spans="1:7" ht="14.25">
      <c r="A952" s="111" t="s">
        <v>1334</v>
      </c>
      <c r="B952" s="121"/>
      <c r="C952" s="120">
        <v>0</v>
      </c>
      <c r="D952" s="120">
        <v>0</v>
      </c>
      <c r="E952" s="120">
        <v>0</v>
      </c>
      <c r="F952" s="74">
        <f t="shared" si="24"/>
      </c>
      <c r="G952" s="66"/>
    </row>
    <row r="953" spans="1:7" ht="14.25">
      <c r="A953" s="111" t="s">
        <v>1335</v>
      </c>
      <c r="B953" s="121">
        <v>348</v>
      </c>
      <c r="C953" s="120"/>
      <c r="D953" s="120">
        <v>290</v>
      </c>
      <c r="E953" s="120">
        <v>290</v>
      </c>
      <c r="F953" s="74">
        <f t="shared" si="24"/>
        <v>100</v>
      </c>
      <c r="G953" s="66">
        <f>(E953-B953)/B953*100</f>
        <v>-16.666666666666664</v>
      </c>
    </row>
    <row r="954" spans="1:7" ht="14.25">
      <c r="A954" s="111" t="s">
        <v>1336</v>
      </c>
      <c r="B954" s="121">
        <v>20</v>
      </c>
      <c r="C954" s="120">
        <v>0</v>
      </c>
      <c r="D954" s="120">
        <v>0</v>
      </c>
      <c r="E954" s="120">
        <v>0</v>
      </c>
      <c r="F954" s="74">
        <f t="shared" si="24"/>
      </c>
      <c r="G954" s="66">
        <f>(E954-B954)/B954*100</f>
        <v>-100</v>
      </c>
    </row>
    <row r="955" spans="1:7" ht="14.25">
      <c r="A955" s="111" t="s">
        <v>1337</v>
      </c>
      <c r="B955" s="121">
        <v>680</v>
      </c>
      <c r="C955" s="120"/>
      <c r="D955" s="120">
        <v>5638</v>
      </c>
      <c r="E955" s="120">
        <v>5638</v>
      </c>
      <c r="F955" s="74">
        <f t="shared" si="24"/>
        <v>100</v>
      </c>
      <c r="G955" s="66">
        <f>(E955-B955)/B955*100</f>
        <v>729.1176470588235</v>
      </c>
    </row>
    <row r="956" spans="1:7" ht="14.25">
      <c r="A956" s="111" t="s">
        <v>1338</v>
      </c>
      <c r="B956" s="121">
        <v>93</v>
      </c>
      <c r="C956" s="120">
        <v>92</v>
      </c>
      <c r="D956" s="120">
        <v>93</v>
      </c>
      <c r="E956" s="120">
        <v>93</v>
      </c>
      <c r="F956" s="74">
        <f t="shared" si="24"/>
        <v>100</v>
      </c>
      <c r="G956" s="66">
        <f>(E956-B956)/B956*100</f>
        <v>0</v>
      </c>
    </row>
    <row r="957" spans="1:7" ht="14.25">
      <c r="A957" s="111" t="s">
        <v>1339</v>
      </c>
      <c r="B957" s="121"/>
      <c r="C957" s="120"/>
      <c r="D957" s="120">
        <v>0</v>
      </c>
      <c r="E957" s="120">
        <v>0</v>
      </c>
      <c r="F957" s="74">
        <f t="shared" si="24"/>
      </c>
      <c r="G957" s="66"/>
    </row>
    <row r="958" spans="1:7" ht="14.25">
      <c r="A958" s="111" t="s">
        <v>1340</v>
      </c>
      <c r="B958" s="121">
        <v>185</v>
      </c>
      <c r="C958" s="120">
        <v>0</v>
      </c>
      <c r="D958" s="120">
        <v>0</v>
      </c>
      <c r="E958" s="120">
        <v>0</v>
      </c>
      <c r="F958" s="74">
        <f t="shared" si="24"/>
      </c>
      <c r="G958" s="66">
        <f>(E958-B958)/B958*100</f>
        <v>-100</v>
      </c>
    </row>
    <row r="959" spans="1:7" ht="14.25">
      <c r="A959" s="111" t="s">
        <v>1341</v>
      </c>
      <c r="B959" s="121">
        <v>1</v>
      </c>
      <c r="C959" s="120">
        <v>0</v>
      </c>
      <c r="D959" s="120">
        <v>0</v>
      </c>
      <c r="E959" s="120">
        <v>0</v>
      </c>
      <c r="F959" s="74">
        <f t="shared" si="24"/>
      </c>
      <c r="G959" s="66">
        <f>(E959-B959)/B959*100</f>
        <v>-100</v>
      </c>
    </row>
    <row r="960" spans="1:7" ht="14.25">
      <c r="A960" s="111" t="s">
        <v>1342</v>
      </c>
      <c r="B960" s="121">
        <v>537</v>
      </c>
      <c r="C960" s="120">
        <v>0</v>
      </c>
      <c r="D960" s="120">
        <v>0</v>
      </c>
      <c r="E960" s="120">
        <v>0</v>
      </c>
      <c r="F960" s="74">
        <f t="shared" si="24"/>
      </c>
      <c r="G960" s="66">
        <f>(E960-B960)/B960*100</f>
        <v>-100</v>
      </c>
    </row>
    <row r="961" spans="1:7" ht="14.25">
      <c r="A961" s="111" t="s">
        <v>1343</v>
      </c>
      <c r="B961" s="121"/>
      <c r="C961" s="120">
        <v>0</v>
      </c>
      <c r="D961" s="120">
        <v>0</v>
      </c>
      <c r="E961" s="120">
        <v>0</v>
      </c>
      <c r="F961" s="74">
        <f t="shared" si="24"/>
      </c>
      <c r="G961" s="66"/>
    </row>
    <row r="962" spans="1:7" ht="14.25">
      <c r="A962" s="111" t="s">
        <v>1317</v>
      </c>
      <c r="B962" s="121"/>
      <c r="C962" s="120">
        <v>0</v>
      </c>
      <c r="D962" s="120">
        <v>0</v>
      </c>
      <c r="E962" s="120">
        <v>0</v>
      </c>
      <c r="F962" s="74">
        <f t="shared" si="24"/>
      </c>
      <c r="G962" s="66"/>
    </row>
    <row r="963" spans="1:7" ht="14.25">
      <c r="A963" s="111" t="s">
        <v>1344</v>
      </c>
      <c r="B963" s="121">
        <v>8</v>
      </c>
      <c r="C963" s="120">
        <v>0</v>
      </c>
      <c r="D963" s="120">
        <f>90+15</f>
        <v>105</v>
      </c>
      <c r="E963" s="120">
        <v>90</v>
      </c>
      <c r="F963" s="74">
        <f t="shared" si="24"/>
        <v>85.71428571428571</v>
      </c>
      <c r="G963" s="66">
        <f>(E963-B963)/B963*100</f>
        <v>1025</v>
      </c>
    </row>
    <row r="964" spans="1:7" ht="14.25">
      <c r="A964" s="111" t="s">
        <v>1345</v>
      </c>
      <c r="B964" s="121">
        <v>270</v>
      </c>
      <c r="C964" s="120">
        <v>15</v>
      </c>
      <c r="D964" s="120">
        <v>936</v>
      </c>
      <c r="E964" s="120">
        <v>936</v>
      </c>
      <c r="F964" s="74">
        <f aca="true" t="shared" si="25" ref="F964:F1027">IF(D964&lt;&gt;0,(E964/D964)*100,"")</f>
        <v>100</v>
      </c>
      <c r="G964" s="66">
        <f>(E964-B964)/B964*100</f>
        <v>246.66666666666669</v>
      </c>
    </row>
    <row r="965" spans="1:7" ht="14.25">
      <c r="A965" s="111" t="s">
        <v>1346</v>
      </c>
      <c r="B965" s="121">
        <v>3046</v>
      </c>
      <c r="C965" s="120">
        <v>3</v>
      </c>
      <c r="D965" s="120">
        <v>1473</v>
      </c>
      <c r="E965" s="120">
        <v>1473</v>
      </c>
      <c r="F965" s="74">
        <f t="shared" si="25"/>
        <v>100</v>
      </c>
      <c r="G965" s="66">
        <f>(E965-B965)/B965*100</f>
        <v>-51.641497045305314</v>
      </c>
    </row>
    <row r="966" spans="1:7" ht="14.25">
      <c r="A966" s="116" t="s">
        <v>265</v>
      </c>
      <c r="B966" s="120">
        <f>SUM(B967:B976)</f>
        <v>0</v>
      </c>
      <c r="C966" s="120">
        <v>57</v>
      </c>
      <c r="D966" s="120">
        <f>SUM(D967:D976)</f>
        <v>0</v>
      </c>
      <c r="E966" s="120">
        <f>SUM(E967:E976)</f>
        <v>0</v>
      </c>
      <c r="F966" s="74">
        <f t="shared" si="25"/>
      </c>
      <c r="G966" s="66"/>
    </row>
    <row r="967" spans="1:7" ht="14.25">
      <c r="A967" s="111" t="s">
        <v>717</v>
      </c>
      <c r="B967" s="120"/>
      <c r="C967" s="120"/>
      <c r="D967" s="120"/>
      <c r="E967" s="120">
        <v>0</v>
      </c>
      <c r="F967" s="74">
        <f t="shared" si="25"/>
      </c>
      <c r="G967" s="66"/>
    </row>
    <row r="968" spans="1:7" ht="14.25">
      <c r="A968" s="111" t="s">
        <v>718</v>
      </c>
      <c r="B968" s="120"/>
      <c r="C968" s="120"/>
      <c r="D968" s="120"/>
      <c r="E968" s="120">
        <v>0</v>
      </c>
      <c r="F968" s="74">
        <f t="shared" si="25"/>
      </c>
      <c r="G968" s="66"/>
    </row>
    <row r="969" spans="1:7" ht="14.25">
      <c r="A969" s="111" t="s">
        <v>719</v>
      </c>
      <c r="B969" s="120"/>
      <c r="C969" s="120"/>
      <c r="D969" s="120"/>
      <c r="E969" s="120">
        <v>0</v>
      </c>
      <c r="F969" s="74">
        <f t="shared" si="25"/>
      </c>
      <c r="G969" s="66"/>
    </row>
    <row r="970" spans="1:7" ht="14.25">
      <c r="A970" s="111" t="s">
        <v>1347</v>
      </c>
      <c r="B970" s="120"/>
      <c r="C970" s="120"/>
      <c r="D970" s="120"/>
      <c r="E970" s="120">
        <v>0</v>
      </c>
      <c r="F970" s="74">
        <f t="shared" si="25"/>
      </c>
      <c r="G970" s="66"/>
    </row>
    <row r="971" spans="1:7" ht="14.25">
      <c r="A971" s="111" t="s">
        <v>1348</v>
      </c>
      <c r="B971" s="120"/>
      <c r="C971" s="120"/>
      <c r="D971" s="120"/>
      <c r="E971" s="120">
        <v>0</v>
      </c>
      <c r="F971" s="74">
        <f t="shared" si="25"/>
      </c>
      <c r="G971" s="66"/>
    </row>
    <row r="972" spans="1:7" ht="14.25">
      <c r="A972" s="111" t="s">
        <v>1349</v>
      </c>
      <c r="B972" s="120"/>
      <c r="C972" s="120"/>
      <c r="D972" s="120"/>
      <c r="E972" s="120">
        <v>0</v>
      </c>
      <c r="F972" s="74">
        <f t="shared" si="25"/>
      </c>
      <c r="G972" s="66"/>
    </row>
    <row r="973" spans="1:7" ht="14.25">
      <c r="A973" s="111" t="s">
        <v>1350</v>
      </c>
      <c r="B973" s="120"/>
      <c r="C973" s="120"/>
      <c r="D973" s="120"/>
      <c r="E973" s="120">
        <v>0</v>
      </c>
      <c r="F973" s="74">
        <f t="shared" si="25"/>
      </c>
      <c r="G973" s="66"/>
    </row>
    <row r="974" spans="1:7" ht="14.25">
      <c r="A974" s="111" t="s">
        <v>1351</v>
      </c>
      <c r="B974" s="120"/>
      <c r="C974" s="120"/>
      <c r="D974" s="120"/>
      <c r="E974" s="120">
        <v>0</v>
      </c>
      <c r="F974" s="74">
        <f t="shared" si="25"/>
      </c>
      <c r="G974" s="66"/>
    </row>
    <row r="975" spans="1:7" ht="14.25">
      <c r="A975" s="111" t="s">
        <v>1352</v>
      </c>
      <c r="B975" s="120"/>
      <c r="C975" s="120"/>
      <c r="D975" s="120"/>
      <c r="E975" s="120">
        <v>0</v>
      </c>
      <c r="F975" s="74">
        <f t="shared" si="25"/>
      </c>
      <c r="G975" s="66"/>
    </row>
    <row r="976" spans="1:7" ht="14.25">
      <c r="A976" s="111" t="s">
        <v>1353</v>
      </c>
      <c r="B976" s="120"/>
      <c r="C976" s="120"/>
      <c r="D976" s="120"/>
      <c r="E976" s="120">
        <v>0</v>
      </c>
      <c r="F976" s="74">
        <f t="shared" si="25"/>
      </c>
      <c r="G976" s="66"/>
    </row>
    <row r="977" spans="1:7" ht="14.25">
      <c r="A977" s="116" t="s">
        <v>266</v>
      </c>
      <c r="B977" s="120">
        <f>SUM(B978:B987)</f>
        <v>7135</v>
      </c>
      <c r="C977" s="120">
        <f>SUM(C978:C987)</f>
        <v>134</v>
      </c>
      <c r="D977" s="120">
        <f>SUM(D978:D987)</f>
        <v>9836</v>
      </c>
      <c r="E977" s="120">
        <f>SUM(E978:E987)</f>
        <v>9836</v>
      </c>
      <c r="F977" s="74">
        <f t="shared" si="25"/>
        <v>100</v>
      </c>
      <c r="G977" s="66">
        <f>(E977-B977)/B977*100</f>
        <v>37.85564120532586</v>
      </c>
    </row>
    <row r="978" spans="1:7" ht="14.25">
      <c r="A978" s="111" t="s">
        <v>717</v>
      </c>
      <c r="B978" s="121">
        <v>132</v>
      </c>
      <c r="C978" s="120">
        <v>96</v>
      </c>
      <c r="D978" s="120">
        <v>117</v>
      </c>
      <c r="E978" s="120">
        <v>117</v>
      </c>
      <c r="F978" s="74">
        <f t="shared" si="25"/>
        <v>100</v>
      </c>
      <c r="G978" s="66">
        <f>(E978-B978)/B978*100</f>
        <v>-11.363636363636363</v>
      </c>
    </row>
    <row r="979" spans="1:7" ht="14.25">
      <c r="A979" s="111" t="s">
        <v>718</v>
      </c>
      <c r="B979" s="121">
        <v>35</v>
      </c>
      <c r="C979" s="120">
        <v>13</v>
      </c>
      <c r="D979" s="120">
        <v>11</v>
      </c>
      <c r="E979" s="120">
        <v>11</v>
      </c>
      <c r="F979" s="74">
        <f t="shared" si="25"/>
        <v>100</v>
      </c>
      <c r="G979" s="66">
        <f>(E979-B979)/B979*100</f>
        <v>-68.57142857142857</v>
      </c>
    </row>
    <row r="980" spans="1:7" ht="14.25">
      <c r="A980" s="111" t="s">
        <v>719</v>
      </c>
      <c r="B980" s="121"/>
      <c r="C980" s="120">
        <v>0</v>
      </c>
      <c r="D980" s="120">
        <v>0</v>
      </c>
      <c r="E980" s="120">
        <v>0</v>
      </c>
      <c r="F980" s="74">
        <f t="shared" si="25"/>
      </c>
      <c r="G980" s="66"/>
    </row>
    <row r="981" spans="1:7" ht="14.25">
      <c r="A981" s="111" t="s">
        <v>1354</v>
      </c>
      <c r="B981" s="121">
        <v>2940</v>
      </c>
      <c r="C981" s="120">
        <v>0</v>
      </c>
      <c r="D981" s="120">
        <v>921</v>
      </c>
      <c r="E981" s="120">
        <v>921</v>
      </c>
      <c r="F981" s="74">
        <f t="shared" si="25"/>
        <v>100</v>
      </c>
      <c r="G981" s="66">
        <f>(E981-B981)/B981*100</f>
        <v>-68.6734693877551</v>
      </c>
    </row>
    <row r="982" spans="1:7" ht="14.25">
      <c r="A982" s="111" t="s">
        <v>1355</v>
      </c>
      <c r="B982" s="121">
        <v>1681</v>
      </c>
      <c r="C982" s="120">
        <v>0</v>
      </c>
      <c r="D982" s="120">
        <v>1005</v>
      </c>
      <c r="E982" s="120">
        <v>1005</v>
      </c>
      <c r="F982" s="74">
        <f t="shared" si="25"/>
        <v>100</v>
      </c>
      <c r="G982" s="66">
        <f>(E982-B982)/B982*100</f>
        <v>-40.214158239143366</v>
      </c>
    </row>
    <row r="983" spans="1:7" ht="14.25">
      <c r="A983" s="111" t="s">
        <v>1356</v>
      </c>
      <c r="B983" s="121"/>
      <c r="C983" s="120">
        <v>0</v>
      </c>
      <c r="D983" s="120">
        <v>33</v>
      </c>
      <c r="E983" s="120">
        <v>33</v>
      </c>
      <c r="F983" s="74">
        <f t="shared" si="25"/>
        <v>100</v>
      </c>
      <c r="G983" s="66"/>
    </row>
    <row r="984" spans="1:7" ht="14.25">
      <c r="A984" s="111" t="s">
        <v>1357</v>
      </c>
      <c r="B984" s="121">
        <v>221</v>
      </c>
      <c r="C984" s="120">
        <v>0</v>
      </c>
      <c r="D984" s="120">
        <v>0</v>
      </c>
      <c r="E984" s="120">
        <v>0</v>
      </c>
      <c r="F984" s="74">
        <f t="shared" si="25"/>
      </c>
      <c r="G984" s="66">
        <f>(E984-B984)/B984*100</f>
        <v>-100</v>
      </c>
    </row>
    <row r="985" spans="1:7" ht="14.25">
      <c r="A985" s="111" t="s">
        <v>1358</v>
      </c>
      <c r="B985" s="121"/>
      <c r="C985" s="120">
        <v>0</v>
      </c>
      <c r="D985" s="120">
        <v>0</v>
      </c>
      <c r="E985" s="120">
        <v>0</v>
      </c>
      <c r="F985" s="74">
        <f t="shared" si="25"/>
      </c>
      <c r="G985" s="66"/>
    </row>
    <row r="986" spans="1:7" ht="14.25">
      <c r="A986" s="111" t="s">
        <v>1359</v>
      </c>
      <c r="B986" s="121">
        <v>1</v>
      </c>
      <c r="C986" s="120">
        <v>25</v>
      </c>
      <c r="D986" s="120">
        <v>73</v>
      </c>
      <c r="E986" s="120">
        <v>73</v>
      </c>
      <c r="F986" s="74">
        <f t="shared" si="25"/>
        <v>100</v>
      </c>
      <c r="G986" s="66">
        <f>(E986-B986)/B986*100</f>
        <v>7200</v>
      </c>
    </row>
    <row r="987" spans="1:7" ht="14.25">
      <c r="A987" s="111" t="s">
        <v>1360</v>
      </c>
      <c r="B987" s="121">
        <v>2125</v>
      </c>
      <c r="C987" s="120"/>
      <c r="D987" s="120">
        <v>7676</v>
      </c>
      <c r="E987" s="120">
        <v>7676</v>
      </c>
      <c r="F987" s="74">
        <f t="shared" si="25"/>
        <v>100</v>
      </c>
      <c r="G987" s="66">
        <f>(E987-B987)/B987*100</f>
        <v>261.22352941176473</v>
      </c>
    </row>
    <row r="988" spans="1:7" ht="14.25">
      <c r="A988" s="116" t="s">
        <v>267</v>
      </c>
      <c r="B988" s="120">
        <f>SUM(B989:B993)</f>
        <v>1360</v>
      </c>
      <c r="C988" s="120">
        <f>SUM(C989:C993)</f>
        <v>0</v>
      </c>
      <c r="D988" s="120">
        <f>SUM(D989:D993)</f>
        <v>1700</v>
      </c>
      <c r="E988" s="120">
        <f>SUM(E989:E993)</f>
        <v>1700</v>
      </c>
      <c r="F988" s="74">
        <f t="shared" si="25"/>
        <v>100</v>
      </c>
      <c r="G988" s="66">
        <f>(E988-B988)/B988*100</f>
        <v>25</v>
      </c>
    </row>
    <row r="989" spans="1:7" ht="14.25">
      <c r="A989" s="111" t="s">
        <v>990</v>
      </c>
      <c r="B989" s="121">
        <v>10</v>
      </c>
      <c r="C989" s="120"/>
      <c r="D989" s="120">
        <v>0</v>
      </c>
      <c r="E989" s="120">
        <v>0</v>
      </c>
      <c r="F989" s="74">
        <f t="shared" si="25"/>
      </c>
      <c r="G989" s="66">
        <f>(E989-B989)/B989*100</f>
        <v>-100</v>
      </c>
    </row>
    <row r="990" spans="1:7" ht="14.25">
      <c r="A990" s="111" t="s">
        <v>1361</v>
      </c>
      <c r="B990" s="121">
        <v>1350</v>
      </c>
      <c r="C990" s="120"/>
      <c r="D990" s="120">
        <v>1275</v>
      </c>
      <c r="E990" s="120">
        <v>1275</v>
      </c>
      <c r="F990" s="74">
        <f t="shared" si="25"/>
        <v>100</v>
      </c>
      <c r="G990" s="66">
        <f>(E990-B990)/B990*100</f>
        <v>-5.555555555555555</v>
      </c>
    </row>
    <row r="991" spans="1:7" ht="14.25">
      <c r="A991" s="111" t="s">
        <v>1362</v>
      </c>
      <c r="B991" s="121"/>
      <c r="C991" s="120"/>
      <c r="D991" s="120">
        <v>225</v>
      </c>
      <c r="E991" s="120">
        <v>225</v>
      </c>
      <c r="F991" s="74">
        <f t="shared" si="25"/>
        <v>100</v>
      </c>
      <c r="G991" s="66"/>
    </row>
    <row r="992" spans="1:7" ht="14.25">
      <c r="A992" s="111" t="s">
        <v>1363</v>
      </c>
      <c r="B992" s="121"/>
      <c r="C992" s="120"/>
      <c r="D992" s="120">
        <v>200</v>
      </c>
      <c r="E992" s="120">
        <v>200</v>
      </c>
      <c r="F992" s="74">
        <f t="shared" si="25"/>
        <v>100</v>
      </c>
      <c r="G992" s="66"/>
    </row>
    <row r="993" spans="1:7" ht="14.25">
      <c r="A993" s="111" t="s">
        <v>1364</v>
      </c>
      <c r="B993" s="121"/>
      <c r="C993" s="120"/>
      <c r="D993" s="120">
        <v>0</v>
      </c>
      <c r="E993" s="120">
        <v>0</v>
      </c>
      <c r="F993" s="74">
        <f t="shared" si="25"/>
      </c>
      <c r="G993" s="66"/>
    </row>
    <row r="994" spans="1:7" ht="14.25">
      <c r="A994" s="116" t="s">
        <v>268</v>
      </c>
      <c r="B994" s="120">
        <f>SUM(B995:B1000)</f>
        <v>4003</v>
      </c>
      <c r="C994" s="120">
        <f>SUM(C995:C1000)</f>
        <v>0</v>
      </c>
      <c r="D994" s="120">
        <f>SUM(D995:D1000)</f>
        <v>4113</v>
      </c>
      <c r="E994" s="120">
        <f>SUM(E995:E1000)</f>
        <v>4113</v>
      </c>
      <c r="F994" s="74">
        <f t="shared" si="25"/>
        <v>100</v>
      </c>
      <c r="G994" s="66">
        <f>(E994-B994)/B994*100</f>
        <v>2.747939045715713</v>
      </c>
    </row>
    <row r="995" spans="1:7" ht="14.25">
      <c r="A995" s="111" t="s">
        <v>1365</v>
      </c>
      <c r="B995" s="121">
        <v>3204</v>
      </c>
      <c r="C995" s="120"/>
      <c r="D995" s="120">
        <v>3213</v>
      </c>
      <c r="E995" s="120">
        <v>3213</v>
      </c>
      <c r="F995" s="74">
        <f t="shared" si="25"/>
        <v>100</v>
      </c>
      <c r="G995" s="66">
        <f>(E995-B995)/B995*100</f>
        <v>0.2808988764044944</v>
      </c>
    </row>
    <row r="996" spans="1:7" ht="14.25">
      <c r="A996" s="111" t="s">
        <v>1366</v>
      </c>
      <c r="B996" s="121"/>
      <c r="C996" s="120"/>
      <c r="D996" s="120">
        <v>0</v>
      </c>
      <c r="E996" s="120">
        <v>0</v>
      </c>
      <c r="F996" s="74">
        <f t="shared" si="25"/>
      </c>
      <c r="G996" s="66"/>
    </row>
    <row r="997" spans="1:7" ht="14.25">
      <c r="A997" s="111" t="s">
        <v>1367</v>
      </c>
      <c r="B997" s="121"/>
      <c r="C997" s="120"/>
      <c r="D997" s="120">
        <v>0</v>
      </c>
      <c r="E997" s="120">
        <v>0</v>
      </c>
      <c r="F997" s="74">
        <f t="shared" si="25"/>
      </c>
      <c r="G997" s="66"/>
    </row>
    <row r="998" spans="1:7" ht="14.25">
      <c r="A998" s="111" t="s">
        <v>1368</v>
      </c>
      <c r="B998" s="121">
        <v>750</v>
      </c>
      <c r="C998" s="120"/>
      <c r="D998" s="120">
        <v>800</v>
      </c>
      <c r="E998" s="120">
        <v>800</v>
      </c>
      <c r="F998" s="74">
        <f t="shared" si="25"/>
        <v>100</v>
      </c>
      <c r="G998" s="66">
        <f>(E998-B998)/B998*100</f>
        <v>6.666666666666667</v>
      </c>
    </row>
    <row r="999" spans="1:7" ht="14.25">
      <c r="A999" s="111" t="s">
        <v>1369</v>
      </c>
      <c r="B999" s="121">
        <v>49</v>
      </c>
      <c r="C999" s="120"/>
      <c r="D999" s="120">
        <v>100</v>
      </c>
      <c r="E999" s="120">
        <v>100</v>
      </c>
      <c r="F999" s="74">
        <f t="shared" si="25"/>
        <v>100</v>
      </c>
      <c r="G999" s="66">
        <f>(E999-B999)/B999*100</f>
        <v>104.08163265306123</v>
      </c>
    </row>
    <row r="1000" spans="1:7" ht="14.25">
      <c r="A1000" s="111" t="s">
        <v>1370</v>
      </c>
      <c r="B1000" s="121"/>
      <c r="C1000" s="120"/>
      <c r="D1000" s="120">
        <v>0</v>
      </c>
      <c r="E1000" s="120">
        <v>0</v>
      </c>
      <c r="F1000" s="74">
        <f t="shared" si="25"/>
      </c>
      <c r="G1000" s="66"/>
    </row>
    <row r="1001" spans="1:7" ht="14.25">
      <c r="A1001" s="116" t="s">
        <v>269</v>
      </c>
      <c r="B1001" s="120">
        <f>SUM(B1002:B1007)</f>
        <v>1150</v>
      </c>
      <c r="C1001" s="120">
        <f>SUM(C1002:C1007)</f>
        <v>0</v>
      </c>
      <c r="D1001" s="120">
        <f>SUM(D1002:D1007)</f>
        <v>2021</v>
      </c>
      <c r="E1001" s="120">
        <f>SUM(E1002:E1007)</f>
        <v>1651</v>
      </c>
      <c r="F1001" s="74">
        <f t="shared" si="25"/>
        <v>81.69223156853043</v>
      </c>
      <c r="G1001" s="66">
        <f>(E1001-B1001)/B1001*100</f>
        <v>43.56521739130435</v>
      </c>
    </row>
    <row r="1002" spans="1:7" ht="14.25">
      <c r="A1002" s="111" t="s">
        <v>1371</v>
      </c>
      <c r="B1002" s="121"/>
      <c r="C1002" s="120"/>
      <c r="D1002" s="120">
        <v>0</v>
      </c>
      <c r="E1002" s="120">
        <v>0</v>
      </c>
      <c r="F1002" s="74">
        <f t="shared" si="25"/>
      </c>
      <c r="G1002" s="66"/>
    </row>
    <row r="1003" spans="1:7" ht="14.25">
      <c r="A1003" s="111" t="s">
        <v>1372</v>
      </c>
      <c r="B1003" s="121"/>
      <c r="C1003" s="120"/>
      <c r="D1003" s="120">
        <v>121</v>
      </c>
      <c r="E1003" s="120">
        <v>121</v>
      </c>
      <c r="F1003" s="74">
        <f t="shared" si="25"/>
        <v>100</v>
      </c>
      <c r="G1003" s="66"/>
    </row>
    <row r="1004" spans="1:7" ht="14.25">
      <c r="A1004" s="111" t="s">
        <v>1373</v>
      </c>
      <c r="B1004" s="121">
        <v>1150</v>
      </c>
      <c r="C1004" s="120"/>
      <c r="D1004" s="120">
        <f>1201+370</f>
        <v>1571</v>
      </c>
      <c r="E1004" s="120">
        <v>1201</v>
      </c>
      <c r="F1004" s="74">
        <f t="shared" si="25"/>
        <v>76.44812221514958</v>
      </c>
      <c r="G1004" s="66">
        <f>(E1004-B1004)/B1004*100</f>
        <v>4.434782608695651</v>
      </c>
    </row>
    <row r="1005" spans="1:7" ht="14.25">
      <c r="A1005" s="111" t="s">
        <v>1374</v>
      </c>
      <c r="B1005" s="120"/>
      <c r="C1005" s="120"/>
      <c r="D1005" s="120">
        <v>27</v>
      </c>
      <c r="E1005" s="120">
        <v>27</v>
      </c>
      <c r="F1005" s="74">
        <f t="shared" si="25"/>
        <v>100</v>
      </c>
      <c r="G1005" s="66"/>
    </row>
    <row r="1006" spans="1:7" ht="14.25">
      <c r="A1006" s="111" t="s">
        <v>1375</v>
      </c>
      <c r="B1006" s="120"/>
      <c r="C1006" s="120"/>
      <c r="D1006" s="120">
        <v>302</v>
      </c>
      <c r="E1006" s="120">
        <v>302</v>
      </c>
      <c r="F1006" s="74">
        <f t="shared" si="25"/>
        <v>100</v>
      </c>
      <c r="G1006" s="66"/>
    </row>
    <row r="1007" spans="1:7" ht="14.25">
      <c r="A1007" s="111" t="s">
        <v>1376</v>
      </c>
      <c r="B1007" s="120"/>
      <c r="C1007" s="120"/>
      <c r="D1007" s="120">
        <v>0</v>
      </c>
      <c r="E1007" s="120">
        <v>0</v>
      </c>
      <c r="F1007" s="74">
        <f t="shared" si="25"/>
      </c>
      <c r="G1007" s="66"/>
    </row>
    <row r="1008" spans="1:7" ht="14.25">
      <c r="A1008" s="116" t="s">
        <v>270</v>
      </c>
      <c r="B1008" s="120">
        <f>SUM(B1009:B1011)</f>
        <v>0</v>
      </c>
      <c r="C1008" s="120">
        <f>SUM(C1009:C1011)</f>
        <v>0</v>
      </c>
      <c r="D1008" s="120">
        <f>SUM(D1009:D1011)</f>
        <v>0</v>
      </c>
      <c r="E1008" s="120">
        <f>SUM(E1009:E1011)</f>
        <v>0</v>
      </c>
      <c r="F1008" s="74">
        <f t="shared" si="25"/>
      </c>
      <c r="G1008" s="66"/>
    </row>
    <row r="1009" spans="1:7" ht="14.25">
      <c r="A1009" s="111" t="s">
        <v>1377</v>
      </c>
      <c r="B1009" s="120"/>
      <c r="C1009" s="120"/>
      <c r="D1009" s="120"/>
      <c r="E1009" s="120">
        <v>0</v>
      </c>
      <c r="F1009" s="74">
        <f t="shared" si="25"/>
      </c>
      <c r="G1009" s="66"/>
    </row>
    <row r="1010" spans="1:7" ht="14.25">
      <c r="A1010" s="111" t="s">
        <v>1378</v>
      </c>
      <c r="B1010" s="120"/>
      <c r="C1010" s="120"/>
      <c r="D1010" s="120"/>
      <c r="E1010" s="120">
        <v>0</v>
      </c>
      <c r="F1010" s="74">
        <f t="shared" si="25"/>
      </c>
      <c r="G1010" s="66"/>
    </row>
    <row r="1011" spans="1:7" ht="14.25">
      <c r="A1011" s="111" t="s">
        <v>1379</v>
      </c>
      <c r="B1011" s="120"/>
      <c r="C1011" s="120"/>
      <c r="D1011" s="120"/>
      <c r="E1011" s="120">
        <v>0</v>
      </c>
      <c r="F1011" s="74">
        <f t="shared" si="25"/>
      </c>
      <c r="G1011" s="66"/>
    </row>
    <row r="1012" spans="1:7" ht="14.25">
      <c r="A1012" s="116" t="s">
        <v>1380</v>
      </c>
      <c r="B1012" s="120">
        <f>B1013+B1014</f>
        <v>0</v>
      </c>
      <c r="C1012" s="120">
        <f>C1013+C1014</f>
        <v>4</v>
      </c>
      <c r="D1012" s="120">
        <f>D1013+D1014</f>
        <v>71</v>
      </c>
      <c r="E1012" s="120">
        <f>E1013+E1014</f>
        <v>71</v>
      </c>
      <c r="F1012" s="74">
        <f t="shared" si="25"/>
        <v>100</v>
      </c>
      <c r="G1012" s="66"/>
    </row>
    <row r="1013" spans="1:7" ht="14.25">
      <c r="A1013" s="111" t="s">
        <v>1381</v>
      </c>
      <c r="B1013" s="120"/>
      <c r="C1013" s="120"/>
      <c r="D1013" s="120"/>
      <c r="E1013" s="120">
        <v>0</v>
      </c>
      <c r="F1013" s="74">
        <f t="shared" si="25"/>
      </c>
      <c r="G1013" s="66"/>
    </row>
    <row r="1014" spans="1:7" ht="14.25">
      <c r="A1014" s="111" t="s">
        <v>1382</v>
      </c>
      <c r="B1014" s="120"/>
      <c r="C1014" s="120">
        <v>4</v>
      </c>
      <c r="D1014" s="120">
        <v>71</v>
      </c>
      <c r="E1014" s="120">
        <v>71</v>
      </c>
      <c r="F1014" s="74">
        <f t="shared" si="25"/>
        <v>100</v>
      </c>
      <c r="G1014" s="66"/>
    </row>
    <row r="1015" spans="1:7" ht="14.25">
      <c r="A1015" s="116" t="s">
        <v>271</v>
      </c>
      <c r="B1015" s="120">
        <f>SUM(B1016,B1039,B1049,B1059,B1064,B1071,B1076)</f>
        <v>7000</v>
      </c>
      <c r="C1015" s="120">
        <f>SUM(C1016,C1039,C1049,C1059,C1064,C1071,C1076)</f>
        <v>484</v>
      </c>
      <c r="D1015" s="120">
        <f>SUM(D1016,D1039,D1049,D1059,D1064,D1071,D1076)</f>
        <v>4343</v>
      </c>
      <c r="E1015" s="120">
        <f>SUM(E1016,E1039,E1049,E1059,E1064,E1071,E1076)</f>
        <v>3704</v>
      </c>
      <c r="F1015" s="74">
        <f t="shared" si="25"/>
        <v>85.28666820170389</v>
      </c>
      <c r="G1015" s="66">
        <f>(E1015-B1015)/B1015*100</f>
        <v>-47.08571428571429</v>
      </c>
    </row>
    <row r="1016" spans="1:7" ht="14.25">
      <c r="A1016" s="116" t="s">
        <v>272</v>
      </c>
      <c r="B1016" s="120">
        <f>SUM(B1017:B1038)</f>
        <v>5767</v>
      </c>
      <c r="C1016" s="120">
        <f>SUM(C1017:C1038)</f>
        <v>484</v>
      </c>
      <c r="D1016" s="120">
        <f>SUM(D1017:D1038)</f>
        <v>3121</v>
      </c>
      <c r="E1016" s="120">
        <f>SUM(E1017:E1038)</f>
        <v>3121</v>
      </c>
      <c r="F1016" s="74">
        <f t="shared" si="25"/>
        <v>100</v>
      </c>
      <c r="G1016" s="66">
        <f>(E1016-B1016)/B1016*100</f>
        <v>-45.88174093983007</v>
      </c>
    </row>
    <row r="1017" spans="1:7" ht="14.25">
      <c r="A1017" s="111" t="s">
        <v>717</v>
      </c>
      <c r="B1017" s="121">
        <v>101</v>
      </c>
      <c r="C1017" s="120">
        <v>96</v>
      </c>
      <c r="D1017" s="120">
        <v>95</v>
      </c>
      <c r="E1017" s="120">
        <v>95</v>
      </c>
      <c r="F1017" s="74">
        <f t="shared" si="25"/>
        <v>100</v>
      </c>
      <c r="G1017" s="66">
        <f>(E1017-B1017)/B1017*100</f>
        <v>-5.9405940594059405</v>
      </c>
    </row>
    <row r="1018" spans="1:7" ht="14.25">
      <c r="A1018" s="111" t="s">
        <v>718</v>
      </c>
      <c r="B1018" s="121">
        <v>7</v>
      </c>
      <c r="C1018" s="120">
        <v>0</v>
      </c>
      <c r="D1018" s="120">
        <v>0</v>
      </c>
      <c r="E1018" s="120">
        <v>0</v>
      </c>
      <c r="F1018" s="74">
        <f t="shared" si="25"/>
      </c>
      <c r="G1018" s="66">
        <f>(E1018-B1018)/B1018*100</f>
        <v>-100</v>
      </c>
    </row>
    <row r="1019" spans="1:7" ht="14.25">
      <c r="A1019" s="111" t="s">
        <v>719</v>
      </c>
      <c r="B1019" s="121"/>
      <c r="C1019" s="120">
        <v>0</v>
      </c>
      <c r="D1019" s="120">
        <v>0</v>
      </c>
      <c r="E1019" s="120">
        <v>0</v>
      </c>
      <c r="F1019" s="74">
        <f t="shared" si="25"/>
      </c>
      <c r="G1019" s="66"/>
    </row>
    <row r="1020" spans="1:7" ht="14.25">
      <c r="A1020" s="111" t="s">
        <v>1383</v>
      </c>
      <c r="B1020" s="121">
        <v>1541</v>
      </c>
      <c r="C1020" s="120">
        <v>13</v>
      </c>
      <c r="D1020" s="120">
        <v>1609</v>
      </c>
      <c r="E1020" s="120">
        <v>1609</v>
      </c>
      <c r="F1020" s="74">
        <f t="shared" si="25"/>
        <v>100</v>
      </c>
      <c r="G1020" s="66">
        <f>(E1020-B1020)/B1020*100</f>
        <v>4.412719013627515</v>
      </c>
    </row>
    <row r="1021" spans="1:7" ht="14.25">
      <c r="A1021" s="111" t="s">
        <v>1384</v>
      </c>
      <c r="B1021" s="121">
        <v>477</v>
      </c>
      <c r="C1021" s="120">
        <v>0</v>
      </c>
      <c r="D1021" s="120">
        <v>482</v>
      </c>
      <c r="E1021" s="120">
        <v>482</v>
      </c>
      <c r="F1021" s="74">
        <f t="shared" si="25"/>
        <v>100</v>
      </c>
      <c r="G1021" s="66">
        <f>(E1021-B1021)/B1021*100</f>
        <v>1.0482180293501049</v>
      </c>
    </row>
    <row r="1022" spans="1:7" ht="14.25">
      <c r="A1022" s="111" t="s">
        <v>1385</v>
      </c>
      <c r="B1022" s="121"/>
      <c r="C1022" s="120">
        <v>100</v>
      </c>
      <c r="D1022" s="120">
        <v>0</v>
      </c>
      <c r="E1022" s="120">
        <v>0</v>
      </c>
      <c r="F1022" s="74">
        <f t="shared" si="25"/>
      </c>
      <c r="G1022" s="66"/>
    </row>
    <row r="1023" spans="1:7" ht="14.25">
      <c r="A1023" s="111" t="s">
        <v>1386</v>
      </c>
      <c r="B1023" s="121"/>
      <c r="C1023" s="120">
        <v>0</v>
      </c>
      <c r="D1023" s="120">
        <v>0</v>
      </c>
      <c r="E1023" s="120">
        <v>0</v>
      </c>
      <c r="F1023" s="74">
        <f t="shared" si="25"/>
      </c>
      <c r="G1023" s="66"/>
    </row>
    <row r="1024" spans="1:7" ht="14.25">
      <c r="A1024" s="111" t="s">
        <v>1387</v>
      </c>
      <c r="B1024" s="121"/>
      <c r="C1024" s="120">
        <v>0</v>
      </c>
      <c r="D1024" s="120">
        <v>0</v>
      </c>
      <c r="E1024" s="120">
        <v>0</v>
      </c>
      <c r="F1024" s="74">
        <f t="shared" si="25"/>
      </c>
      <c r="G1024" s="66"/>
    </row>
    <row r="1025" spans="1:7" ht="14.25">
      <c r="A1025" s="111" t="s">
        <v>1388</v>
      </c>
      <c r="B1025" s="121">
        <v>2</v>
      </c>
      <c r="C1025" s="120">
        <v>0</v>
      </c>
      <c r="D1025" s="120">
        <v>12</v>
      </c>
      <c r="E1025" s="120">
        <v>12</v>
      </c>
      <c r="F1025" s="74">
        <f t="shared" si="25"/>
        <v>100</v>
      </c>
      <c r="G1025" s="66">
        <f>(E1025-B1025)/B1025*100</f>
        <v>500</v>
      </c>
    </row>
    <row r="1026" spans="1:7" ht="14.25">
      <c r="A1026" s="111" t="s">
        <v>1389</v>
      </c>
      <c r="B1026" s="121"/>
      <c r="C1026" s="120">
        <v>0</v>
      </c>
      <c r="D1026" s="120">
        <v>0</v>
      </c>
      <c r="E1026" s="120">
        <v>0</v>
      </c>
      <c r="F1026" s="74">
        <f t="shared" si="25"/>
      </c>
      <c r="G1026" s="66"/>
    </row>
    <row r="1027" spans="1:7" ht="14.25">
      <c r="A1027" s="111" t="s">
        <v>1390</v>
      </c>
      <c r="B1027" s="121"/>
      <c r="C1027" s="120">
        <v>0</v>
      </c>
      <c r="D1027" s="120">
        <v>0</v>
      </c>
      <c r="E1027" s="120">
        <v>0</v>
      </c>
      <c r="F1027" s="74">
        <f t="shared" si="25"/>
      </c>
      <c r="G1027" s="66"/>
    </row>
    <row r="1028" spans="1:7" ht="14.25">
      <c r="A1028" s="111" t="s">
        <v>1391</v>
      </c>
      <c r="B1028" s="121"/>
      <c r="C1028" s="120">
        <v>2</v>
      </c>
      <c r="D1028" s="120">
        <v>0</v>
      </c>
      <c r="E1028" s="120">
        <v>0</v>
      </c>
      <c r="F1028" s="74">
        <f aca="true" t="shared" si="26" ref="F1028:F1091">IF(D1028&lt;&gt;0,(E1028/D1028)*100,"")</f>
      </c>
      <c r="G1028" s="66"/>
    </row>
    <row r="1029" spans="1:7" ht="14.25">
      <c r="A1029" s="111" t="s">
        <v>1392</v>
      </c>
      <c r="B1029" s="121"/>
      <c r="C1029" s="120">
        <v>0</v>
      </c>
      <c r="D1029" s="120">
        <v>0</v>
      </c>
      <c r="E1029" s="120">
        <v>0</v>
      </c>
      <c r="F1029" s="74">
        <f t="shared" si="26"/>
      </c>
      <c r="G1029" s="66"/>
    </row>
    <row r="1030" spans="1:7" ht="14.25">
      <c r="A1030" s="111" t="s">
        <v>1393</v>
      </c>
      <c r="B1030" s="121"/>
      <c r="C1030" s="120">
        <v>0</v>
      </c>
      <c r="D1030" s="120">
        <v>0</v>
      </c>
      <c r="E1030" s="120">
        <v>0</v>
      </c>
      <c r="F1030" s="74">
        <f t="shared" si="26"/>
      </c>
      <c r="G1030" s="66"/>
    </row>
    <row r="1031" spans="1:7" ht="14.25">
      <c r="A1031" s="111" t="s">
        <v>1394</v>
      </c>
      <c r="B1031" s="121"/>
      <c r="C1031" s="120">
        <v>0</v>
      </c>
      <c r="D1031" s="120">
        <v>0</v>
      </c>
      <c r="E1031" s="120">
        <v>0</v>
      </c>
      <c r="F1031" s="74">
        <f t="shared" si="26"/>
      </c>
      <c r="G1031" s="66"/>
    </row>
    <row r="1032" spans="1:7" ht="14.25">
      <c r="A1032" s="111" t="s">
        <v>1395</v>
      </c>
      <c r="B1032" s="121"/>
      <c r="C1032" s="120">
        <v>0</v>
      </c>
      <c r="D1032" s="120">
        <v>0</v>
      </c>
      <c r="E1032" s="120">
        <v>0</v>
      </c>
      <c r="F1032" s="74">
        <f t="shared" si="26"/>
      </c>
      <c r="G1032" s="66"/>
    </row>
    <row r="1033" spans="1:7" ht="14.25">
      <c r="A1033" s="111" t="s">
        <v>1396</v>
      </c>
      <c r="B1033" s="121"/>
      <c r="C1033" s="120">
        <v>0</v>
      </c>
      <c r="D1033" s="120">
        <v>0</v>
      </c>
      <c r="E1033" s="120">
        <v>0</v>
      </c>
      <c r="F1033" s="74">
        <f t="shared" si="26"/>
      </c>
      <c r="G1033" s="66"/>
    </row>
    <row r="1034" spans="1:7" ht="14.25">
      <c r="A1034" s="111" t="s">
        <v>1397</v>
      </c>
      <c r="B1034" s="121"/>
      <c r="C1034" s="120">
        <v>0</v>
      </c>
      <c r="D1034" s="120">
        <v>0</v>
      </c>
      <c r="E1034" s="120">
        <v>0</v>
      </c>
      <c r="F1034" s="74">
        <f t="shared" si="26"/>
      </c>
      <c r="G1034" s="66"/>
    </row>
    <row r="1035" spans="1:7" ht="14.25">
      <c r="A1035" s="111" t="s">
        <v>1398</v>
      </c>
      <c r="B1035" s="121">
        <v>1</v>
      </c>
      <c r="C1035" s="120">
        <v>1</v>
      </c>
      <c r="D1035" s="120">
        <v>1</v>
      </c>
      <c r="E1035" s="120">
        <v>1</v>
      </c>
      <c r="F1035" s="74">
        <f t="shared" si="26"/>
        <v>100</v>
      </c>
      <c r="G1035" s="66">
        <f>(E1035-B1035)/B1035*100</f>
        <v>0</v>
      </c>
    </row>
    <row r="1036" spans="1:7" ht="14.25">
      <c r="A1036" s="111" t="s">
        <v>1399</v>
      </c>
      <c r="B1036" s="121"/>
      <c r="C1036" s="120">
        <v>0</v>
      </c>
      <c r="D1036" s="120">
        <v>0</v>
      </c>
      <c r="E1036" s="120">
        <v>0</v>
      </c>
      <c r="F1036" s="74">
        <f t="shared" si="26"/>
      </c>
      <c r="G1036" s="66"/>
    </row>
    <row r="1037" spans="1:7" ht="14.25">
      <c r="A1037" s="111" t="s">
        <v>1400</v>
      </c>
      <c r="B1037" s="121"/>
      <c r="C1037" s="120">
        <v>0</v>
      </c>
      <c r="D1037" s="120">
        <v>0</v>
      </c>
      <c r="E1037" s="120">
        <v>0</v>
      </c>
      <c r="F1037" s="74">
        <f t="shared" si="26"/>
      </c>
      <c r="G1037" s="66"/>
    </row>
    <row r="1038" spans="1:7" ht="14.25">
      <c r="A1038" s="111" t="s">
        <v>1401</v>
      </c>
      <c r="B1038" s="121">
        <v>3638</v>
      </c>
      <c r="C1038" s="120">
        <v>272</v>
      </c>
      <c r="D1038" s="120">
        <v>922</v>
      </c>
      <c r="E1038" s="120">
        <v>922</v>
      </c>
      <c r="F1038" s="74">
        <f t="shared" si="26"/>
        <v>100</v>
      </c>
      <c r="G1038" s="66">
        <f>(E1038-B1038)/B1038*100</f>
        <v>-74.65640461792194</v>
      </c>
    </row>
    <row r="1039" spans="1:7" ht="14.25">
      <c r="A1039" s="116" t="s">
        <v>273</v>
      </c>
      <c r="B1039" s="121">
        <f>SUM(B1040:B1048)</f>
        <v>0</v>
      </c>
      <c r="C1039" s="120">
        <f>SUM(C1040:C1048)</f>
        <v>0</v>
      </c>
      <c r="D1039" s="120">
        <f>SUM(D1040:D1048)</f>
        <v>0</v>
      </c>
      <c r="E1039" s="120">
        <f>SUM(E1040:E1048)</f>
        <v>0</v>
      </c>
      <c r="F1039" s="74">
        <f t="shared" si="26"/>
      </c>
      <c r="G1039" s="66"/>
    </row>
    <row r="1040" spans="1:7" ht="14.25">
      <c r="A1040" s="111" t="s">
        <v>717</v>
      </c>
      <c r="B1040" s="121"/>
      <c r="C1040" s="120"/>
      <c r="D1040" s="120"/>
      <c r="E1040" s="120">
        <v>0</v>
      </c>
      <c r="F1040" s="74">
        <f t="shared" si="26"/>
      </c>
      <c r="G1040" s="66"/>
    </row>
    <row r="1041" spans="1:7" ht="14.25">
      <c r="A1041" s="111" t="s">
        <v>718</v>
      </c>
      <c r="B1041" s="121"/>
      <c r="C1041" s="120"/>
      <c r="D1041" s="120"/>
      <c r="E1041" s="120">
        <v>0</v>
      </c>
      <c r="F1041" s="74">
        <f t="shared" si="26"/>
      </c>
      <c r="G1041" s="66"/>
    </row>
    <row r="1042" spans="1:7" ht="14.25">
      <c r="A1042" s="111" t="s">
        <v>719</v>
      </c>
      <c r="B1042" s="121"/>
      <c r="C1042" s="120"/>
      <c r="D1042" s="120"/>
      <c r="E1042" s="120">
        <v>0</v>
      </c>
      <c r="F1042" s="74">
        <f t="shared" si="26"/>
      </c>
      <c r="G1042" s="66"/>
    </row>
    <row r="1043" spans="1:7" ht="14.25">
      <c r="A1043" s="111" t="s">
        <v>1402</v>
      </c>
      <c r="B1043" s="121"/>
      <c r="C1043" s="120"/>
      <c r="D1043" s="120"/>
      <c r="E1043" s="120">
        <v>0</v>
      </c>
      <c r="F1043" s="74">
        <f t="shared" si="26"/>
      </c>
      <c r="G1043" s="66"/>
    </row>
    <row r="1044" spans="1:7" ht="14.25">
      <c r="A1044" s="111" t="s">
        <v>1403</v>
      </c>
      <c r="B1044" s="121"/>
      <c r="C1044" s="120"/>
      <c r="D1044" s="120"/>
      <c r="E1044" s="120">
        <v>0</v>
      </c>
      <c r="F1044" s="74">
        <f t="shared" si="26"/>
      </c>
      <c r="G1044" s="66"/>
    </row>
    <row r="1045" spans="1:7" ht="14.25">
      <c r="A1045" s="111" t="s">
        <v>1404</v>
      </c>
      <c r="B1045" s="121"/>
      <c r="C1045" s="120"/>
      <c r="D1045" s="120"/>
      <c r="E1045" s="120">
        <v>0</v>
      </c>
      <c r="F1045" s="74">
        <f t="shared" si="26"/>
      </c>
      <c r="G1045" s="66"/>
    </row>
    <row r="1046" spans="1:7" ht="14.25">
      <c r="A1046" s="111" t="s">
        <v>1405</v>
      </c>
      <c r="B1046" s="120"/>
      <c r="C1046" s="120"/>
      <c r="D1046" s="120"/>
      <c r="E1046" s="120">
        <v>0</v>
      </c>
      <c r="F1046" s="74">
        <f t="shared" si="26"/>
      </c>
      <c r="G1046" s="66"/>
    </row>
    <row r="1047" spans="1:7" ht="14.25">
      <c r="A1047" s="111" t="s">
        <v>1406</v>
      </c>
      <c r="B1047" s="120"/>
      <c r="C1047" s="120"/>
      <c r="D1047" s="120"/>
      <c r="E1047" s="120">
        <v>0</v>
      </c>
      <c r="F1047" s="74">
        <f t="shared" si="26"/>
      </c>
      <c r="G1047" s="66"/>
    </row>
    <row r="1048" spans="1:7" ht="14.25">
      <c r="A1048" s="111" t="s">
        <v>1407</v>
      </c>
      <c r="B1048" s="120"/>
      <c r="C1048" s="120"/>
      <c r="D1048" s="120"/>
      <c r="E1048" s="120">
        <v>0</v>
      </c>
      <c r="F1048" s="74">
        <f t="shared" si="26"/>
      </c>
      <c r="G1048" s="66"/>
    </row>
    <row r="1049" spans="1:7" ht="14.25">
      <c r="A1049" s="116" t="s">
        <v>274</v>
      </c>
      <c r="B1049" s="120">
        <f>SUM(B1050:B1058)</f>
        <v>0</v>
      </c>
      <c r="C1049" s="120">
        <f>SUM(C1050:C1058)</f>
        <v>0</v>
      </c>
      <c r="D1049" s="120">
        <f>SUM(D1050:D1058)</f>
        <v>0</v>
      </c>
      <c r="E1049" s="120">
        <f>SUM(E1050:E1058)</f>
        <v>0</v>
      </c>
      <c r="F1049" s="74">
        <f t="shared" si="26"/>
      </c>
      <c r="G1049" s="66"/>
    </row>
    <row r="1050" spans="1:7" ht="14.25">
      <c r="A1050" s="111" t="s">
        <v>717</v>
      </c>
      <c r="B1050" s="120"/>
      <c r="C1050" s="120"/>
      <c r="D1050" s="120"/>
      <c r="E1050" s="120">
        <v>0</v>
      </c>
      <c r="F1050" s="74">
        <f t="shared" si="26"/>
      </c>
      <c r="G1050" s="66"/>
    </row>
    <row r="1051" spans="1:7" ht="14.25">
      <c r="A1051" s="111" t="s">
        <v>718</v>
      </c>
      <c r="B1051" s="120"/>
      <c r="C1051" s="120"/>
      <c r="D1051" s="120"/>
      <c r="E1051" s="120">
        <v>0</v>
      </c>
      <c r="F1051" s="74">
        <f t="shared" si="26"/>
      </c>
      <c r="G1051" s="66"/>
    </row>
    <row r="1052" spans="1:7" ht="14.25">
      <c r="A1052" s="111" t="s">
        <v>719</v>
      </c>
      <c r="B1052" s="120"/>
      <c r="C1052" s="120"/>
      <c r="D1052" s="120"/>
      <c r="E1052" s="120">
        <v>0</v>
      </c>
      <c r="F1052" s="74">
        <f t="shared" si="26"/>
      </c>
      <c r="G1052" s="66"/>
    </row>
    <row r="1053" spans="1:7" ht="14.25">
      <c r="A1053" s="111" t="s">
        <v>1408</v>
      </c>
      <c r="B1053" s="120"/>
      <c r="C1053" s="120"/>
      <c r="D1053" s="120"/>
      <c r="E1053" s="120">
        <v>0</v>
      </c>
      <c r="F1053" s="74">
        <f t="shared" si="26"/>
      </c>
      <c r="G1053" s="66"/>
    </row>
    <row r="1054" spans="1:7" ht="14.25">
      <c r="A1054" s="111" t="s">
        <v>1409</v>
      </c>
      <c r="B1054" s="120"/>
      <c r="C1054" s="120"/>
      <c r="D1054" s="120"/>
      <c r="E1054" s="120">
        <v>0</v>
      </c>
      <c r="F1054" s="74">
        <f t="shared" si="26"/>
      </c>
      <c r="G1054" s="66"/>
    </row>
    <row r="1055" spans="1:7" ht="14.25">
      <c r="A1055" s="111" t="s">
        <v>1410</v>
      </c>
      <c r="B1055" s="120"/>
      <c r="C1055" s="120"/>
      <c r="D1055" s="120"/>
      <c r="E1055" s="120">
        <v>0</v>
      </c>
      <c r="F1055" s="74">
        <f t="shared" si="26"/>
      </c>
      <c r="G1055" s="66"/>
    </row>
    <row r="1056" spans="1:7" ht="14.25">
      <c r="A1056" s="111" t="s">
        <v>1411</v>
      </c>
      <c r="B1056" s="120"/>
      <c r="C1056" s="120"/>
      <c r="D1056" s="120"/>
      <c r="E1056" s="120">
        <v>0</v>
      </c>
      <c r="F1056" s="74">
        <f t="shared" si="26"/>
      </c>
      <c r="G1056" s="66"/>
    </row>
    <row r="1057" spans="1:7" ht="14.25">
      <c r="A1057" s="111" t="s">
        <v>1412</v>
      </c>
      <c r="B1057" s="120"/>
      <c r="C1057" s="120"/>
      <c r="D1057" s="120"/>
      <c r="E1057" s="120">
        <v>0</v>
      </c>
      <c r="F1057" s="74">
        <f t="shared" si="26"/>
      </c>
      <c r="G1057" s="66"/>
    </row>
    <row r="1058" spans="1:7" ht="14.25">
      <c r="A1058" s="111" t="s">
        <v>1413</v>
      </c>
      <c r="B1058" s="120"/>
      <c r="C1058" s="120"/>
      <c r="D1058" s="120"/>
      <c r="E1058" s="120">
        <v>0</v>
      </c>
      <c r="F1058" s="74">
        <f t="shared" si="26"/>
      </c>
      <c r="G1058" s="66"/>
    </row>
    <row r="1059" spans="1:7" ht="14.25">
      <c r="A1059" s="116" t="s">
        <v>275</v>
      </c>
      <c r="B1059" s="120">
        <f>SUM(B1060:B1063)</f>
        <v>315</v>
      </c>
      <c r="C1059" s="120">
        <f>SUM(C1060:C1063)</f>
        <v>0</v>
      </c>
      <c r="D1059" s="120">
        <f>SUM(D1060:D1063)</f>
        <v>272</v>
      </c>
      <c r="E1059" s="120">
        <f>SUM(E1060:E1063)</f>
        <v>272</v>
      </c>
      <c r="F1059" s="74">
        <f t="shared" si="26"/>
        <v>100</v>
      </c>
      <c r="G1059" s="66">
        <f>(E1059-B1059)/B1059*100</f>
        <v>-13.65079365079365</v>
      </c>
    </row>
    <row r="1060" spans="1:7" ht="14.25">
      <c r="A1060" s="111" t="s">
        <v>1414</v>
      </c>
      <c r="B1060" s="120"/>
      <c r="C1060" s="120"/>
      <c r="D1060" s="120"/>
      <c r="E1060" s="120">
        <v>0</v>
      </c>
      <c r="F1060" s="74">
        <f t="shared" si="26"/>
      </c>
      <c r="G1060" s="66"/>
    </row>
    <row r="1061" spans="1:7" ht="14.25">
      <c r="A1061" s="111" t="s">
        <v>1415</v>
      </c>
      <c r="B1061" s="120">
        <v>235</v>
      </c>
      <c r="C1061" s="120"/>
      <c r="D1061" s="120">
        <v>123</v>
      </c>
      <c r="E1061" s="120">
        <v>123</v>
      </c>
      <c r="F1061" s="74">
        <f t="shared" si="26"/>
        <v>100</v>
      </c>
      <c r="G1061" s="66">
        <f>(E1061-B1061)/B1061*100</f>
        <v>-47.65957446808511</v>
      </c>
    </row>
    <row r="1062" spans="1:7" ht="14.25">
      <c r="A1062" s="111" t="s">
        <v>1416</v>
      </c>
      <c r="B1062" s="120">
        <v>72</v>
      </c>
      <c r="C1062" s="120"/>
      <c r="D1062" s="120">
        <v>60</v>
      </c>
      <c r="E1062" s="120">
        <v>60</v>
      </c>
      <c r="F1062" s="74">
        <f t="shared" si="26"/>
        <v>100</v>
      </c>
      <c r="G1062" s="66">
        <f>(E1062-B1062)/B1062*100</f>
        <v>-16.666666666666664</v>
      </c>
    </row>
    <row r="1063" spans="1:7" ht="14.25">
      <c r="A1063" s="111" t="s">
        <v>1417</v>
      </c>
      <c r="B1063" s="120">
        <v>8</v>
      </c>
      <c r="C1063" s="120"/>
      <c r="D1063" s="120">
        <v>89</v>
      </c>
      <c r="E1063" s="120">
        <v>89</v>
      </c>
      <c r="F1063" s="74">
        <f t="shared" si="26"/>
        <v>100</v>
      </c>
      <c r="G1063" s="66">
        <f>(E1063-B1063)/B1063*100</f>
        <v>1012.5</v>
      </c>
    </row>
    <row r="1064" spans="1:7" ht="14.25">
      <c r="A1064" s="116" t="s">
        <v>276</v>
      </c>
      <c r="B1064" s="120">
        <f>SUM(B1065:B1070)</f>
        <v>0</v>
      </c>
      <c r="C1064" s="120">
        <f>SUM(C1065:C1070)</f>
        <v>0</v>
      </c>
      <c r="D1064" s="120">
        <f>SUM(D1065:D1070)</f>
        <v>0</v>
      </c>
      <c r="E1064" s="120">
        <f>SUM(E1065:E1070)</f>
        <v>0</v>
      </c>
      <c r="F1064" s="74">
        <f t="shared" si="26"/>
      </c>
      <c r="G1064" s="66"/>
    </row>
    <row r="1065" spans="1:7" ht="14.25">
      <c r="A1065" s="111" t="s">
        <v>717</v>
      </c>
      <c r="B1065" s="120"/>
      <c r="C1065" s="120"/>
      <c r="D1065" s="120"/>
      <c r="E1065" s="120">
        <v>0</v>
      </c>
      <c r="F1065" s="74">
        <f t="shared" si="26"/>
      </c>
      <c r="G1065" s="66"/>
    </row>
    <row r="1066" spans="1:7" ht="14.25">
      <c r="A1066" s="111" t="s">
        <v>718</v>
      </c>
      <c r="B1066" s="120"/>
      <c r="C1066" s="120"/>
      <c r="D1066" s="120"/>
      <c r="E1066" s="120">
        <v>0</v>
      </c>
      <c r="F1066" s="74">
        <f t="shared" si="26"/>
      </c>
      <c r="G1066" s="66"/>
    </row>
    <row r="1067" spans="1:7" ht="14.25">
      <c r="A1067" s="111" t="s">
        <v>719</v>
      </c>
      <c r="B1067" s="120"/>
      <c r="C1067" s="120"/>
      <c r="D1067" s="120"/>
      <c r="E1067" s="120">
        <v>0</v>
      </c>
      <c r="F1067" s="74">
        <f t="shared" si="26"/>
      </c>
      <c r="G1067" s="66"/>
    </row>
    <row r="1068" spans="1:7" ht="14.25">
      <c r="A1068" s="111" t="s">
        <v>1406</v>
      </c>
      <c r="B1068" s="120"/>
      <c r="C1068" s="120"/>
      <c r="D1068" s="120"/>
      <c r="E1068" s="120">
        <v>0</v>
      </c>
      <c r="F1068" s="74">
        <f t="shared" si="26"/>
      </c>
      <c r="G1068" s="66"/>
    </row>
    <row r="1069" spans="1:7" ht="14.25">
      <c r="A1069" s="111" t="s">
        <v>1418</v>
      </c>
      <c r="B1069" s="120"/>
      <c r="C1069" s="120"/>
      <c r="D1069" s="120"/>
      <c r="E1069" s="120">
        <v>0</v>
      </c>
      <c r="F1069" s="74">
        <f t="shared" si="26"/>
      </c>
      <c r="G1069" s="66"/>
    </row>
    <row r="1070" spans="1:7" ht="14.25">
      <c r="A1070" s="111" t="s">
        <v>1419</v>
      </c>
      <c r="B1070" s="120"/>
      <c r="C1070" s="120"/>
      <c r="D1070" s="120"/>
      <c r="E1070" s="120">
        <v>0</v>
      </c>
      <c r="F1070" s="74">
        <f t="shared" si="26"/>
      </c>
      <c r="G1070" s="66"/>
    </row>
    <row r="1071" spans="1:7" ht="14.25">
      <c r="A1071" s="116" t="s">
        <v>277</v>
      </c>
      <c r="B1071" s="120">
        <f>SUM(B1072:B1075)</f>
        <v>918</v>
      </c>
      <c r="C1071" s="120">
        <f>SUM(C1072:C1075)</f>
        <v>0</v>
      </c>
      <c r="D1071" s="120">
        <f>SUM(D1072:D1075)</f>
        <v>950</v>
      </c>
      <c r="E1071" s="120">
        <f>SUM(E1072:E1075)</f>
        <v>311</v>
      </c>
      <c r="F1071" s="74">
        <f t="shared" si="26"/>
        <v>32.73684210526316</v>
      </c>
      <c r="G1071" s="66">
        <f>(E1071-B1071)/B1071*100</f>
        <v>-66.12200435729847</v>
      </c>
    </row>
    <row r="1072" spans="1:7" ht="14.25">
      <c r="A1072" s="111" t="s">
        <v>1420</v>
      </c>
      <c r="B1072" s="120"/>
      <c r="C1072" s="120"/>
      <c r="D1072" s="120">
        <f>639+234</f>
        <v>873</v>
      </c>
      <c r="E1072" s="120">
        <v>234</v>
      </c>
      <c r="F1072" s="74">
        <f t="shared" si="26"/>
        <v>26.804123711340207</v>
      </c>
      <c r="G1072" s="66"/>
    </row>
    <row r="1073" spans="1:7" ht="14.25">
      <c r="A1073" s="111" t="s">
        <v>1421</v>
      </c>
      <c r="B1073" s="120">
        <v>918</v>
      </c>
      <c r="C1073" s="120"/>
      <c r="D1073" s="120">
        <v>77</v>
      </c>
      <c r="E1073" s="120">
        <v>77</v>
      </c>
      <c r="F1073" s="74">
        <f t="shared" si="26"/>
        <v>100</v>
      </c>
      <c r="G1073" s="66">
        <f>(E1073-B1073)/B1073*100</f>
        <v>-91.61220043572985</v>
      </c>
    </row>
    <row r="1074" spans="1:7" ht="14.25">
      <c r="A1074" s="111" t="s">
        <v>1422</v>
      </c>
      <c r="B1074" s="120"/>
      <c r="C1074" s="120"/>
      <c r="D1074" s="120"/>
      <c r="E1074" s="120">
        <v>0</v>
      </c>
      <c r="F1074" s="74">
        <f t="shared" si="26"/>
      </c>
      <c r="G1074" s="66"/>
    </row>
    <row r="1075" spans="1:7" ht="14.25">
      <c r="A1075" s="111" t="s">
        <v>1423</v>
      </c>
      <c r="B1075" s="120"/>
      <c r="C1075" s="120"/>
      <c r="D1075" s="120"/>
      <c r="E1075" s="120">
        <v>0</v>
      </c>
      <c r="F1075" s="74">
        <f t="shared" si="26"/>
      </c>
      <c r="G1075" s="66"/>
    </row>
    <row r="1076" spans="1:7" ht="14.25">
      <c r="A1076" s="116" t="s">
        <v>1424</v>
      </c>
      <c r="B1076" s="120">
        <f>SUM(B1077:B1078)</f>
        <v>0</v>
      </c>
      <c r="C1076" s="120">
        <f>SUM(C1077:C1078)</f>
        <v>0</v>
      </c>
      <c r="D1076" s="120">
        <f>SUM(D1077:D1078)</f>
        <v>0</v>
      </c>
      <c r="E1076" s="120">
        <f>SUM(E1077:E1078)</f>
        <v>0</v>
      </c>
      <c r="F1076" s="74">
        <f t="shared" si="26"/>
      </c>
      <c r="G1076" s="66"/>
    </row>
    <row r="1077" spans="1:7" ht="14.25">
      <c r="A1077" s="111" t="s">
        <v>1425</v>
      </c>
      <c r="B1077" s="120"/>
      <c r="C1077" s="120"/>
      <c r="D1077" s="120"/>
      <c r="E1077" s="120">
        <v>0</v>
      </c>
      <c r="F1077" s="74">
        <f t="shared" si="26"/>
      </c>
      <c r="G1077" s="66"/>
    </row>
    <row r="1078" spans="1:7" ht="14.25">
      <c r="A1078" s="111" t="s">
        <v>1426</v>
      </c>
      <c r="B1078" s="120"/>
      <c r="C1078" s="120"/>
      <c r="D1078" s="120"/>
      <c r="E1078" s="120">
        <v>0</v>
      </c>
      <c r="F1078" s="74">
        <f t="shared" si="26"/>
      </c>
      <c r="G1078" s="66"/>
    </row>
    <row r="1079" spans="1:7" ht="14.25">
      <c r="A1079" s="116" t="s">
        <v>278</v>
      </c>
      <c r="B1079" s="120">
        <f>SUM(B1080,B1090,B1106,B1111,B1125,B1134,B1141,B1148)</f>
        <v>506</v>
      </c>
      <c r="C1079" s="120">
        <f>SUM(C1080,C1090,C1106,C1111,C1125,C1134,C1141,C1148)</f>
        <v>167</v>
      </c>
      <c r="D1079" s="120">
        <f>SUM(D1080,D1090,D1106,D1111,D1125,D1134,D1141,D1148)</f>
        <v>788</v>
      </c>
      <c r="E1079" s="120">
        <f>SUM(E1080,E1090,E1106,E1111,E1125,E1134,E1141,E1148)</f>
        <v>788</v>
      </c>
      <c r="F1079" s="74">
        <f t="shared" si="26"/>
        <v>100</v>
      </c>
      <c r="G1079" s="66">
        <f>(E1079-B1079)/B1079*100</f>
        <v>55.73122529644269</v>
      </c>
    </row>
    <row r="1080" spans="1:7" ht="14.25">
      <c r="A1080" s="116" t="s">
        <v>279</v>
      </c>
      <c r="B1080" s="120">
        <f>SUM(B1081:B1089)</f>
        <v>0</v>
      </c>
      <c r="C1080" s="120">
        <f>SUM(C1081:C1089)</f>
        <v>0</v>
      </c>
      <c r="D1080" s="120">
        <f>SUM(D1081:D1089)</f>
        <v>0</v>
      </c>
      <c r="E1080" s="120">
        <f>SUM(E1081:E1089)</f>
        <v>0</v>
      </c>
      <c r="F1080" s="74">
        <f t="shared" si="26"/>
      </c>
      <c r="G1080" s="66"/>
    </row>
    <row r="1081" spans="1:7" ht="14.25">
      <c r="A1081" s="111" t="s">
        <v>717</v>
      </c>
      <c r="B1081" s="120"/>
      <c r="C1081" s="120"/>
      <c r="D1081" s="120"/>
      <c r="E1081" s="120">
        <v>0</v>
      </c>
      <c r="F1081" s="74">
        <f t="shared" si="26"/>
      </c>
      <c r="G1081" s="66"/>
    </row>
    <row r="1082" spans="1:7" ht="14.25">
      <c r="A1082" s="111" t="s">
        <v>718</v>
      </c>
      <c r="B1082" s="120"/>
      <c r="C1082" s="120"/>
      <c r="D1082" s="120"/>
      <c r="E1082" s="120">
        <v>0</v>
      </c>
      <c r="F1082" s="74">
        <f t="shared" si="26"/>
      </c>
      <c r="G1082" s="66"/>
    </row>
    <row r="1083" spans="1:7" ht="14.25">
      <c r="A1083" s="111" t="s">
        <v>719</v>
      </c>
      <c r="B1083" s="120"/>
      <c r="C1083" s="120"/>
      <c r="D1083" s="120"/>
      <c r="E1083" s="120">
        <v>0</v>
      </c>
      <c r="F1083" s="74">
        <f t="shared" si="26"/>
      </c>
      <c r="G1083" s="66"/>
    </row>
    <row r="1084" spans="1:7" ht="14.25">
      <c r="A1084" s="111" t="s">
        <v>1427</v>
      </c>
      <c r="B1084" s="120"/>
      <c r="C1084" s="120"/>
      <c r="D1084" s="120"/>
      <c r="E1084" s="120">
        <v>0</v>
      </c>
      <c r="F1084" s="74">
        <f t="shared" si="26"/>
      </c>
      <c r="G1084" s="66"/>
    </row>
    <row r="1085" spans="1:7" ht="14.25">
      <c r="A1085" s="111" t="s">
        <v>1428</v>
      </c>
      <c r="B1085" s="120"/>
      <c r="C1085" s="120"/>
      <c r="D1085" s="120"/>
      <c r="E1085" s="120">
        <v>0</v>
      </c>
      <c r="F1085" s="74">
        <f t="shared" si="26"/>
      </c>
      <c r="G1085" s="66"/>
    </row>
    <row r="1086" spans="1:7" ht="14.25">
      <c r="A1086" s="111" t="s">
        <v>1429</v>
      </c>
      <c r="B1086" s="120"/>
      <c r="C1086" s="120"/>
      <c r="D1086" s="120"/>
      <c r="E1086" s="120">
        <v>0</v>
      </c>
      <c r="F1086" s="74">
        <f t="shared" si="26"/>
      </c>
      <c r="G1086" s="66"/>
    </row>
    <row r="1087" spans="1:7" ht="14.25">
      <c r="A1087" s="111" t="s">
        <v>1430</v>
      </c>
      <c r="B1087" s="120"/>
      <c r="C1087" s="120"/>
      <c r="D1087" s="120"/>
      <c r="E1087" s="120">
        <v>0</v>
      </c>
      <c r="F1087" s="74">
        <f t="shared" si="26"/>
      </c>
      <c r="G1087" s="66"/>
    </row>
    <row r="1088" spans="1:7" ht="14.25">
      <c r="A1088" s="111" t="s">
        <v>1431</v>
      </c>
      <c r="B1088" s="120"/>
      <c r="C1088" s="120"/>
      <c r="D1088" s="120"/>
      <c r="E1088" s="120">
        <v>0</v>
      </c>
      <c r="F1088" s="74">
        <f t="shared" si="26"/>
      </c>
      <c r="G1088" s="66"/>
    </row>
    <row r="1089" spans="1:7" ht="14.25">
      <c r="A1089" s="111" t="s">
        <v>1432</v>
      </c>
      <c r="B1089" s="120"/>
      <c r="C1089" s="120"/>
      <c r="D1089" s="120"/>
      <c r="E1089" s="120">
        <v>0</v>
      </c>
      <c r="F1089" s="74">
        <f t="shared" si="26"/>
      </c>
      <c r="G1089" s="66"/>
    </row>
    <row r="1090" spans="1:7" ht="14.25">
      <c r="A1090" s="116" t="s">
        <v>280</v>
      </c>
      <c r="B1090" s="120">
        <f>SUM(B1091:B1105)</f>
        <v>0</v>
      </c>
      <c r="C1090" s="120">
        <f>SUM(C1091:C1105)</f>
        <v>0</v>
      </c>
      <c r="D1090" s="120">
        <f>SUM(D1091:D1105)</f>
        <v>128</v>
      </c>
      <c r="E1090" s="120">
        <f>SUM(E1091:E1105)</f>
        <v>128</v>
      </c>
      <c r="F1090" s="74">
        <f t="shared" si="26"/>
        <v>100</v>
      </c>
      <c r="G1090" s="66"/>
    </row>
    <row r="1091" spans="1:7" ht="14.25">
      <c r="A1091" s="111" t="s">
        <v>717</v>
      </c>
      <c r="B1091" s="120"/>
      <c r="C1091" s="120"/>
      <c r="D1091" s="120"/>
      <c r="E1091" s="120">
        <v>0</v>
      </c>
      <c r="F1091" s="74">
        <f t="shared" si="26"/>
      </c>
      <c r="G1091" s="66"/>
    </row>
    <row r="1092" spans="1:7" ht="14.25">
      <c r="A1092" s="111" t="s">
        <v>718</v>
      </c>
      <c r="B1092" s="120"/>
      <c r="C1092" s="120"/>
      <c r="D1092" s="120"/>
      <c r="E1092" s="120">
        <v>0</v>
      </c>
      <c r="F1092" s="74">
        <f aca="true" t="shared" si="27" ref="F1092:F1155">IF(D1092&lt;&gt;0,(E1092/D1092)*100,"")</f>
      </c>
      <c r="G1092" s="66"/>
    </row>
    <row r="1093" spans="1:7" ht="14.25">
      <c r="A1093" s="111" t="s">
        <v>719</v>
      </c>
      <c r="B1093" s="120"/>
      <c r="C1093" s="120"/>
      <c r="D1093" s="120"/>
      <c r="E1093" s="120">
        <v>0</v>
      </c>
      <c r="F1093" s="74">
        <f t="shared" si="27"/>
      </c>
      <c r="G1093" s="66"/>
    </row>
    <row r="1094" spans="1:7" ht="14.25">
      <c r="A1094" s="111" t="s">
        <v>1433</v>
      </c>
      <c r="B1094" s="120"/>
      <c r="C1094" s="120"/>
      <c r="D1094" s="120"/>
      <c r="E1094" s="120">
        <v>0</v>
      </c>
      <c r="F1094" s="74">
        <f t="shared" si="27"/>
      </c>
      <c r="G1094" s="66"/>
    </row>
    <row r="1095" spans="1:7" ht="14.25">
      <c r="A1095" s="111" t="s">
        <v>1434</v>
      </c>
      <c r="B1095" s="120"/>
      <c r="C1095" s="120"/>
      <c r="D1095" s="120"/>
      <c r="E1095" s="120">
        <v>0</v>
      </c>
      <c r="F1095" s="74">
        <f t="shared" si="27"/>
      </c>
      <c r="G1095" s="66"/>
    </row>
    <row r="1096" spans="1:7" ht="14.25">
      <c r="A1096" s="111" t="s">
        <v>1435</v>
      </c>
      <c r="B1096" s="120"/>
      <c r="C1096" s="120"/>
      <c r="D1096" s="120"/>
      <c r="E1096" s="120">
        <v>0</v>
      </c>
      <c r="F1096" s="74">
        <f t="shared" si="27"/>
      </c>
      <c r="G1096" s="66"/>
    </row>
    <row r="1097" spans="1:7" ht="14.25">
      <c r="A1097" s="111" t="s">
        <v>1436</v>
      </c>
      <c r="B1097" s="120"/>
      <c r="C1097" s="120"/>
      <c r="D1097" s="120"/>
      <c r="E1097" s="120">
        <v>0</v>
      </c>
      <c r="F1097" s="74">
        <f t="shared" si="27"/>
      </c>
      <c r="G1097" s="66"/>
    </row>
    <row r="1098" spans="1:7" ht="14.25">
      <c r="A1098" s="111" t="s">
        <v>1437</v>
      </c>
      <c r="B1098" s="120"/>
      <c r="C1098" s="120"/>
      <c r="D1098" s="120"/>
      <c r="E1098" s="120">
        <v>0</v>
      </c>
      <c r="F1098" s="74">
        <f t="shared" si="27"/>
      </c>
      <c r="G1098" s="66"/>
    </row>
    <row r="1099" spans="1:7" ht="14.25">
      <c r="A1099" s="111" t="s">
        <v>1438</v>
      </c>
      <c r="B1099" s="120"/>
      <c r="C1099" s="120"/>
      <c r="D1099" s="120"/>
      <c r="E1099" s="120">
        <v>0</v>
      </c>
      <c r="F1099" s="74">
        <f t="shared" si="27"/>
      </c>
      <c r="G1099" s="66"/>
    </row>
    <row r="1100" spans="1:7" ht="14.25">
      <c r="A1100" s="111" t="s">
        <v>1439</v>
      </c>
      <c r="B1100" s="120"/>
      <c r="C1100" s="120"/>
      <c r="D1100" s="120"/>
      <c r="E1100" s="120">
        <v>0</v>
      </c>
      <c r="F1100" s="74">
        <f t="shared" si="27"/>
      </c>
      <c r="G1100" s="66"/>
    </row>
    <row r="1101" spans="1:7" ht="14.25">
      <c r="A1101" s="111" t="s">
        <v>1440</v>
      </c>
      <c r="B1101" s="120"/>
      <c r="C1101" s="120"/>
      <c r="D1101" s="120"/>
      <c r="E1101" s="120">
        <v>0</v>
      </c>
      <c r="F1101" s="74">
        <f t="shared" si="27"/>
      </c>
      <c r="G1101" s="66"/>
    </row>
    <row r="1102" spans="1:7" ht="14.25">
      <c r="A1102" s="111" t="s">
        <v>1441</v>
      </c>
      <c r="B1102" s="120"/>
      <c r="C1102" s="120"/>
      <c r="D1102" s="120"/>
      <c r="E1102" s="120">
        <v>0</v>
      </c>
      <c r="F1102" s="74">
        <f t="shared" si="27"/>
      </c>
      <c r="G1102" s="66"/>
    </row>
    <row r="1103" spans="1:7" ht="14.25">
      <c r="A1103" s="111" t="s">
        <v>1442</v>
      </c>
      <c r="B1103" s="120"/>
      <c r="C1103" s="120"/>
      <c r="D1103" s="120"/>
      <c r="E1103" s="120">
        <v>0</v>
      </c>
      <c r="F1103" s="74">
        <f t="shared" si="27"/>
      </c>
      <c r="G1103" s="66"/>
    </row>
    <row r="1104" spans="1:7" ht="14.25">
      <c r="A1104" s="111" t="s">
        <v>1443</v>
      </c>
      <c r="B1104" s="120"/>
      <c r="C1104" s="120"/>
      <c r="D1104" s="120"/>
      <c r="E1104" s="120">
        <v>0</v>
      </c>
      <c r="F1104" s="74">
        <f t="shared" si="27"/>
      </c>
      <c r="G1104" s="66"/>
    </row>
    <row r="1105" spans="1:7" ht="14.25">
      <c r="A1105" s="111" t="s">
        <v>1444</v>
      </c>
      <c r="B1105" s="120"/>
      <c r="C1105" s="120"/>
      <c r="D1105" s="120">
        <v>128</v>
      </c>
      <c r="E1105" s="120">
        <v>128</v>
      </c>
      <c r="F1105" s="74">
        <f t="shared" si="27"/>
        <v>100</v>
      </c>
      <c r="G1105" s="66"/>
    </row>
    <row r="1106" spans="1:7" ht="14.25">
      <c r="A1106" s="116" t="s">
        <v>281</v>
      </c>
      <c r="B1106" s="120">
        <f>SUM(B1107:B1110)</f>
        <v>0</v>
      </c>
      <c r="C1106" s="120">
        <f>SUM(C1107:C1110)</f>
        <v>0</v>
      </c>
      <c r="D1106" s="120">
        <f>SUM(D1107:D1110)</f>
        <v>0</v>
      </c>
      <c r="E1106" s="120">
        <f>SUM(E1107:E1110)</f>
        <v>0</v>
      </c>
      <c r="F1106" s="74">
        <f t="shared" si="27"/>
      </c>
      <c r="G1106" s="66"/>
    </row>
    <row r="1107" spans="1:7" ht="14.25">
      <c r="A1107" s="111" t="s">
        <v>717</v>
      </c>
      <c r="B1107" s="120"/>
      <c r="C1107" s="120"/>
      <c r="D1107" s="120"/>
      <c r="E1107" s="120">
        <v>0</v>
      </c>
      <c r="F1107" s="74">
        <f t="shared" si="27"/>
      </c>
      <c r="G1107" s="66"/>
    </row>
    <row r="1108" spans="1:7" ht="14.25">
      <c r="A1108" s="111" t="s">
        <v>718</v>
      </c>
      <c r="B1108" s="120"/>
      <c r="C1108" s="120"/>
      <c r="D1108" s="120"/>
      <c r="E1108" s="120">
        <v>0</v>
      </c>
      <c r="F1108" s="74">
        <f t="shared" si="27"/>
      </c>
      <c r="G1108" s="66"/>
    </row>
    <row r="1109" spans="1:7" ht="14.25">
      <c r="A1109" s="111" t="s">
        <v>719</v>
      </c>
      <c r="B1109" s="120"/>
      <c r="C1109" s="120"/>
      <c r="D1109" s="120"/>
      <c r="E1109" s="120">
        <v>0</v>
      </c>
      <c r="F1109" s="74">
        <f t="shared" si="27"/>
      </c>
      <c r="G1109" s="66"/>
    </row>
    <row r="1110" spans="1:7" ht="14.25">
      <c r="A1110" s="111" t="s">
        <v>1445</v>
      </c>
      <c r="B1110" s="120"/>
      <c r="C1110" s="120"/>
      <c r="D1110" s="120"/>
      <c r="E1110" s="120">
        <v>0</v>
      </c>
      <c r="F1110" s="74">
        <f t="shared" si="27"/>
      </c>
      <c r="G1110" s="66"/>
    </row>
    <row r="1111" spans="1:7" ht="14.25">
      <c r="A1111" s="116" t="s">
        <v>282</v>
      </c>
      <c r="B1111" s="120">
        <f>SUM(B1112:B1124)</f>
        <v>0</v>
      </c>
      <c r="C1111" s="120">
        <f>SUM(C1112:C1124)</f>
        <v>0</v>
      </c>
      <c r="D1111" s="120">
        <f>SUM(D1112:D1124)</f>
        <v>0</v>
      </c>
      <c r="E1111" s="120">
        <f>SUM(E1112:E1124)</f>
        <v>0</v>
      </c>
      <c r="F1111" s="74">
        <f t="shared" si="27"/>
      </c>
      <c r="G1111" s="66"/>
    </row>
    <row r="1112" spans="1:7" ht="14.25">
      <c r="A1112" s="111" t="s">
        <v>717</v>
      </c>
      <c r="B1112" s="120"/>
      <c r="C1112" s="120"/>
      <c r="D1112" s="120"/>
      <c r="E1112" s="120">
        <v>0</v>
      </c>
      <c r="F1112" s="74">
        <f t="shared" si="27"/>
      </c>
      <c r="G1112" s="66"/>
    </row>
    <row r="1113" spans="1:7" ht="14.25">
      <c r="A1113" s="111" t="s">
        <v>718</v>
      </c>
      <c r="B1113" s="120"/>
      <c r="C1113" s="120"/>
      <c r="D1113" s="120"/>
      <c r="E1113" s="120">
        <v>0</v>
      </c>
      <c r="F1113" s="74">
        <f t="shared" si="27"/>
      </c>
      <c r="G1113" s="66"/>
    </row>
    <row r="1114" spans="1:7" ht="14.25">
      <c r="A1114" s="111" t="s">
        <v>719</v>
      </c>
      <c r="B1114" s="120"/>
      <c r="C1114" s="120"/>
      <c r="D1114" s="120"/>
      <c r="E1114" s="120">
        <v>0</v>
      </c>
      <c r="F1114" s="74">
        <f t="shared" si="27"/>
      </c>
      <c r="G1114" s="66"/>
    </row>
    <row r="1115" spans="1:7" ht="14.25">
      <c r="A1115" s="111" t="s">
        <v>1446</v>
      </c>
      <c r="B1115" s="120"/>
      <c r="C1115" s="120"/>
      <c r="D1115" s="120"/>
      <c r="E1115" s="120">
        <v>0</v>
      </c>
      <c r="F1115" s="74">
        <f t="shared" si="27"/>
      </c>
      <c r="G1115" s="66"/>
    </row>
    <row r="1116" spans="1:7" ht="14.25">
      <c r="A1116" s="111" t="s">
        <v>1447</v>
      </c>
      <c r="B1116" s="120"/>
      <c r="C1116" s="120"/>
      <c r="D1116" s="120"/>
      <c r="E1116" s="120">
        <v>0</v>
      </c>
      <c r="F1116" s="74">
        <f t="shared" si="27"/>
      </c>
      <c r="G1116" s="66"/>
    </row>
    <row r="1117" spans="1:7" ht="14.25">
      <c r="A1117" s="111" t="s">
        <v>1448</v>
      </c>
      <c r="B1117" s="120"/>
      <c r="C1117" s="120"/>
      <c r="D1117" s="120"/>
      <c r="E1117" s="120">
        <v>0</v>
      </c>
      <c r="F1117" s="74">
        <f t="shared" si="27"/>
      </c>
      <c r="G1117" s="66"/>
    </row>
    <row r="1118" spans="1:7" ht="14.25">
      <c r="A1118" s="111" t="s">
        <v>1449</v>
      </c>
      <c r="B1118" s="120"/>
      <c r="C1118" s="120"/>
      <c r="D1118" s="120"/>
      <c r="E1118" s="120">
        <v>0</v>
      </c>
      <c r="F1118" s="74">
        <f t="shared" si="27"/>
      </c>
      <c r="G1118" s="66"/>
    </row>
    <row r="1119" spans="1:7" ht="14.25">
      <c r="A1119" s="111" t="s">
        <v>1450</v>
      </c>
      <c r="B1119" s="120"/>
      <c r="C1119" s="120"/>
      <c r="D1119" s="120"/>
      <c r="E1119" s="120">
        <v>0</v>
      </c>
      <c r="F1119" s="74">
        <f t="shared" si="27"/>
      </c>
      <c r="G1119" s="66"/>
    </row>
    <row r="1120" spans="1:7" ht="14.25">
      <c r="A1120" s="111" t="s">
        <v>1451</v>
      </c>
      <c r="B1120" s="120"/>
      <c r="C1120" s="120"/>
      <c r="D1120" s="120"/>
      <c r="E1120" s="120">
        <v>0</v>
      </c>
      <c r="F1120" s="74">
        <f t="shared" si="27"/>
      </c>
      <c r="G1120" s="66"/>
    </row>
    <row r="1121" spans="1:7" ht="14.25">
      <c r="A1121" s="111" t="s">
        <v>1452</v>
      </c>
      <c r="B1121" s="120"/>
      <c r="C1121" s="120"/>
      <c r="D1121" s="120"/>
      <c r="E1121" s="120">
        <v>0</v>
      </c>
      <c r="F1121" s="74">
        <f t="shared" si="27"/>
      </c>
      <c r="G1121" s="66"/>
    </row>
    <row r="1122" spans="1:7" ht="14.25">
      <c r="A1122" s="111" t="s">
        <v>1406</v>
      </c>
      <c r="B1122" s="120"/>
      <c r="C1122" s="120"/>
      <c r="D1122" s="120"/>
      <c r="E1122" s="120">
        <v>0</v>
      </c>
      <c r="F1122" s="74">
        <f t="shared" si="27"/>
      </c>
      <c r="G1122" s="66"/>
    </row>
    <row r="1123" spans="1:7" ht="14.25">
      <c r="A1123" s="111" t="s">
        <v>1453</v>
      </c>
      <c r="B1123" s="120"/>
      <c r="C1123" s="120"/>
      <c r="D1123" s="120"/>
      <c r="E1123" s="120">
        <v>0</v>
      </c>
      <c r="F1123" s="74">
        <f t="shared" si="27"/>
      </c>
      <c r="G1123" s="66"/>
    </row>
    <row r="1124" spans="1:7" ht="14.25">
      <c r="A1124" s="111" t="s">
        <v>1454</v>
      </c>
      <c r="B1124" s="120"/>
      <c r="C1124" s="120"/>
      <c r="D1124" s="120"/>
      <c r="E1124" s="120">
        <v>0</v>
      </c>
      <c r="F1124" s="74">
        <f t="shared" si="27"/>
      </c>
      <c r="G1124" s="66"/>
    </row>
    <row r="1125" spans="1:7" ht="14.25">
      <c r="A1125" s="116" t="s">
        <v>283</v>
      </c>
      <c r="B1125" s="120">
        <f>SUM(B1126:B1133)</f>
        <v>206</v>
      </c>
      <c r="C1125" s="120">
        <f>SUM(C1126:C1133)</f>
        <v>167</v>
      </c>
      <c r="D1125" s="120">
        <f>SUM(D1126:D1133)</f>
        <v>184</v>
      </c>
      <c r="E1125" s="120">
        <f>SUM(E1126:E1133)</f>
        <v>184</v>
      </c>
      <c r="F1125" s="74">
        <f t="shared" si="27"/>
        <v>100</v>
      </c>
      <c r="G1125" s="66">
        <f>(E1125-B1125)/B1125*100</f>
        <v>-10.679611650485436</v>
      </c>
    </row>
    <row r="1126" spans="1:7" ht="14.25">
      <c r="A1126" s="111" t="s">
        <v>717</v>
      </c>
      <c r="B1126" s="120">
        <v>149</v>
      </c>
      <c r="C1126" s="120">
        <v>146</v>
      </c>
      <c r="D1126" s="120">
        <v>132</v>
      </c>
      <c r="E1126" s="120">
        <v>132</v>
      </c>
      <c r="F1126" s="74">
        <f t="shared" si="27"/>
        <v>100</v>
      </c>
      <c r="G1126" s="66">
        <f>(E1126-B1126)/B1126*100</f>
        <v>-11.409395973154362</v>
      </c>
    </row>
    <row r="1127" spans="1:7" ht="14.25">
      <c r="A1127" s="111" t="s">
        <v>718</v>
      </c>
      <c r="B1127" s="120"/>
      <c r="C1127" s="120">
        <v>0</v>
      </c>
      <c r="D1127" s="120"/>
      <c r="E1127" s="120">
        <v>0</v>
      </c>
      <c r="F1127" s="74">
        <f t="shared" si="27"/>
      </c>
      <c r="G1127" s="66"/>
    </row>
    <row r="1128" spans="1:7" ht="14.25">
      <c r="A1128" s="111" t="s">
        <v>719</v>
      </c>
      <c r="B1128" s="120"/>
      <c r="C1128" s="120">
        <v>0</v>
      </c>
      <c r="D1128" s="120"/>
      <c r="E1128" s="120">
        <v>0</v>
      </c>
      <c r="F1128" s="74">
        <f t="shared" si="27"/>
      </c>
      <c r="G1128" s="66"/>
    </row>
    <row r="1129" spans="1:7" ht="14.25">
      <c r="A1129" s="111" t="s">
        <v>1455</v>
      </c>
      <c r="B1129" s="120"/>
      <c r="C1129" s="120">
        <v>0</v>
      </c>
      <c r="D1129" s="120"/>
      <c r="E1129" s="120">
        <v>0</v>
      </c>
      <c r="F1129" s="74">
        <f t="shared" si="27"/>
      </c>
      <c r="G1129" s="66"/>
    </row>
    <row r="1130" spans="1:7" ht="14.25">
      <c r="A1130" s="111" t="s">
        <v>1456</v>
      </c>
      <c r="B1130" s="120">
        <v>43</v>
      </c>
      <c r="C1130" s="120">
        <v>21</v>
      </c>
      <c r="D1130" s="120">
        <v>21</v>
      </c>
      <c r="E1130" s="120">
        <v>21</v>
      </c>
      <c r="F1130" s="74">
        <f t="shared" si="27"/>
        <v>100</v>
      </c>
      <c r="G1130" s="66">
        <f>(E1130-B1130)/B1130*100</f>
        <v>-51.162790697674424</v>
      </c>
    </row>
    <row r="1131" spans="1:7" ht="14.25">
      <c r="A1131" s="111" t="s">
        <v>1457</v>
      </c>
      <c r="B1131" s="120"/>
      <c r="C1131" s="120"/>
      <c r="D1131" s="120"/>
      <c r="E1131" s="120">
        <v>0</v>
      </c>
      <c r="F1131" s="74">
        <f t="shared" si="27"/>
      </c>
      <c r="G1131" s="66"/>
    </row>
    <row r="1132" spans="1:7" ht="14.25">
      <c r="A1132" s="111" t="s">
        <v>1458</v>
      </c>
      <c r="B1132" s="120"/>
      <c r="C1132" s="120"/>
      <c r="D1132" s="120"/>
      <c r="E1132" s="120">
        <v>0</v>
      </c>
      <c r="F1132" s="74">
        <f t="shared" si="27"/>
      </c>
      <c r="G1132" s="66"/>
    </row>
    <row r="1133" spans="1:7" ht="14.25">
      <c r="A1133" s="111" t="s">
        <v>1459</v>
      </c>
      <c r="B1133" s="120">
        <v>14</v>
      </c>
      <c r="C1133" s="120"/>
      <c r="D1133" s="120">
        <v>31</v>
      </c>
      <c r="E1133" s="120">
        <v>31</v>
      </c>
      <c r="F1133" s="74">
        <f t="shared" si="27"/>
        <v>100</v>
      </c>
      <c r="G1133" s="66">
        <f>(E1133-B1133)/B1133*100</f>
        <v>121.42857142857142</v>
      </c>
    </row>
    <row r="1134" spans="1:7" ht="14.25">
      <c r="A1134" s="116" t="s">
        <v>284</v>
      </c>
      <c r="B1134" s="120">
        <f>SUM(B1135:B1140)</f>
        <v>0</v>
      </c>
      <c r="C1134" s="120">
        <f>SUM(C1135:C1140)</f>
        <v>0</v>
      </c>
      <c r="D1134" s="120">
        <f>SUM(D1135:D1140)</f>
        <v>0</v>
      </c>
      <c r="E1134" s="120">
        <f>SUM(E1135:E1140)</f>
        <v>0</v>
      </c>
      <c r="F1134" s="74">
        <f t="shared" si="27"/>
      </c>
      <c r="G1134" s="66"/>
    </row>
    <row r="1135" spans="1:7" ht="14.25">
      <c r="A1135" s="111" t="s">
        <v>717</v>
      </c>
      <c r="B1135" s="120"/>
      <c r="C1135" s="120"/>
      <c r="D1135" s="120"/>
      <c r="E1135" s="120">
        <v>0</v>
      </c>
      <c r="F1135" s="74">
        <f t="shared" si="27"/>
      </c>
      <c r="G1135" s="66"/>
    </row>
    <row r="1136" spans="1:7" ht="14.25">
      <c r="A1136" s="111" t="s">
        <v>718</v>
      </c>
      <c r="B1136" s="120"/>
      <c r="C1136" s="120"/>
      <c r="D1136" s="120"/>
      <c r="E1136" s="120">
        <v>0</v>
      </c>
      <c r="F1136" s="74">
        <f t="shared" si="27"/>
      </c>
      <c r="G1136" s="66"/>
    </row>
    <row r="1137" spans="1:7" ht="14.25">
      <c r="A1137" s="111" t="s">
        <v>719</v>
      </c>
      <c r="B1137" s="120"/>
      <c r="C1137" s="120"/>
      <c r="D1137" s="120"/>
      <c r="E1137" s="120">
        <v>0</v>
      </c>
      <c r="F1137" s="74">
        <f t="shared" si="27"/>
      </c>
      <c r="G1137" s="66"/>
    </row>
    <row r="1138" spans="1:7" ht="14.25">
      <c r="A1138" s="111" t="s">
        <v>1460</v>
      </c>
      <c r="B1138" s="120"/>
      <c r="C1138" s="120"/>
      <c r="D1138" s="120"/>
      <c r="E1138" s="120">
        <v>0</v>
      </c>
      <c r="F1138" s="74">
        <f t="shared" si="27"/>
      </c>
      <c r="G1138" s="66"/>
    </row>
    <row r="1139" spans="1:7" ht="14.25">
      <c r="A1139" s="111" t="s">
        <v>1461</v>
      </c>
      <c r="B1139" s="120"/>
      <c r="C1139" s="120"/>
      <c r="D1139" s="120"/>
      <c r="E1139" s="120">
        <v>0</v>
      </c>
      <c r="F1139" s="74">
        <f t="shared" si="27"/>
      </c>
      <c r="G1139" s="66"/>
    </row>
    <row r="1140" spans="1:7" ht="14.25">
      <c r="A1140" s="111" t="s">
        <v>1462</v>
      </c>
      <c r="B1140" s="120"/>
      <c r="C1140" s="120"/>
      <c r="D1140" s="120"/>
      <c r="E1140" s="120">
        <v>0</v>
      </c>
      <c r="F1140" s="74">
        <f t="shared" si="27"/>
      </c>
      <c r="G1140" s="66"/>
    </row>
    <row r="1141" spans="1:7" ht="14.25">
      <c r="A1141" s="116" t="s">
        <v>285</v>
      </c>
      <c r="B1141" s="120">
        <f>SUM(B1142:B1147)</f>
        <v>0</v>
      </c>
      <c r="C1141" s="120">
        <f>SUM(C1142:C1147)</f>
        <v>0</v>
      </c>
      <c r="D1141" s="120">
        <f>SUM(D1142:D1147)</f>
        <v>222</v>
      </c>
      <c r="E1141" s="120">
        <f>SUM(E1142:E1147)</f>
        <v>222</v>
      </c>
      <c r="F1141" s="74">
        <f t="shared" si="27"/>
        <v>100</v>
      </c>
      <c r="G1141" s="66"/>
    </row>
    <row r="1142" spans="1:7" ht="14.25">
      <c r="A1142" s="111" t="s">
        <v>717</v>
      </c>
      <c r="B1142" s="120"/>
      <c r="C1142" s="120"/>
      <c r="D1142" s="120"/>
      <c r="E1142" s="120">
        <v>0</v>
      </c>
      <c r="F1142" s="74">
        <f t="shared" si="27"/>
      </c>
      <c r="G1142" s="66"/>
    </row>
    <row r="1143" spans="1:7" ht="14.25">
      <c r="A1143" s="111" t="s">
        <v>718</v>
      </c>
      <c r="B1143" s="120"/>
      <c r="C1143" s="120"/>
      <c r="D1143" s="120"/>
      <c r="E1143" s="120">
        <v>0</v>
      </c>
      <c r="F1143" s="74">
        <f t="shared" si="27"/>
      </c>
      <c r="G1143" s="66"/>
    </row>
    <row r="1144" spans="1:7" ht="14.25">
      <c r="A1144" s="111" t="s">
        <v>719</v>
      </c>
      <c r="B1144" s="120"/>
      <c r="C1144" s="120"/>
      <c r="D1144" s="120"/>
      <c r="E1144" s="120">
        <v>0</v>
      </c>
      <c r="F1144" s="74">
        <f t="shared" si="27"/>
      </c>
      <c r="G1144" s="66"/>
    </row>
    <row r="1145" spans="1:7" ht="14.25">
      <c r="A1145" s="111" t="s">
        <v>1463</v>
      </c>
      <c r="B1145" s="120"/>
      <c r="C1145" s="120"/>
      <c r="D1145" s="120"/>
      <c r="E1145" s="120">
        <v>0</v>
      </c>
      <c r="F1145" s="74">
        <f t="shared" si="27"/>
      </c>
      <c r="G1145" s="66"/>
    </row>
    <row r="1146" spans="1:7" ht="14.25">
      <c r="A1146" s="111" t="s">
        <v>1464</v>
      </c>
      <c r="B1146" s="120"/>
      <c r="C1146" s="120"/>
      <c r="D1146" s="120">
        <v>200</v>
      </c>
      <c r="E1146" s="120">
        <v>200</v>
      </c>
      <c r="F1146" s="74">
        <f t="shared" si="27"/>
        <v>100</v>
      </c>
      <c r="G1146" s="66"/>
    </row>
    <row r="1147" spans="1:7" ht="14.25">
      <c r="A1147" s="111" t="s">
        <v>1465</v>
      </c>
      <c r="B1147" s="120"/>
      <c r="C1147" s="120"/>
      <c r="D1147" s="120">
        <v>22</v>
      </c>
      <c r="E1147" s="120">
        <v>22</v>
      </c>
      <c r="F1147" s="74">
        <f t="shared" si="27"/>
        <v>100</v>
      </c>
      <c r="G1147" s="66"/>
    </row>
    <row r="1148" spans="1:7" ht="14.25">
      <c r="A1148" s="116" t="s">
        <v>1466</v>
      </c>
      <c r="B1148" s="120">
        <f>SUM(B1149:B1154)</f>
        <v>300</v>
      </c>
      <c r="C1148" s="120">
        <f>SUM(C1149:C1154)</f>
        <v>0</v>
      </c>
      <c r="D1148" s="120">
        <f>SUM(D1149:D1154)</f>
        <v>254</v>
      </c>
      <c r="E1148" s="120">
        <f>SUM(E1149:E1154)</f>
        <v>254</v>
      </c>
      <c r="F1148" s="74">
        <f t="shared" si="27"/>
        <v>100</v>
      </c>
      <c r="G1148" s="66">
        <f>(E1148-B1148)/B1148*100</f>
        <v>-15.333333333333332</v>
      </c>
    </row>
    <row r="1149" spans="1:7" ht="14.25">
      <c r="A1149" s="111" t="s">
        <v>1467</v>
      </c>
      <c r="B1149" s="120"/>
      <c r="C1149" s="120"/>
      <c r="D1149" s="120"/>
      <c r="E1149" s="120">
        <v>0</v>
      </c>
      <c r="F1149" s="74">
        <f t="shared" si="27"/>
      </c>
      <c r="G1149" s="66"/>
    </row>
    <row r="1150" spans="1:7" ht="14.25">
      <c r="A1150" s="111" t="s">
        <v>1468</v>
      </c>
      <c r="B1150" s="120"/>
      <c r="C1150" s="120"/>
      <c r="D1150" s="120"/>
      <c r="E1150" s="120">
        <v>0</v>
      </c>
      <c r="F1150" s="74">
        <f t="shared" si="27"/>
      </c>
      <c r="G1150" s="66"/>
    </row>
    <row r="1151" spans="1:7" ht="14.25">
      <c r="A1151" s="111" t="s">
        <v>1469</v>
      </c>
      <c r="B1151" s="120"/>
      <c r="C1151" s="120"/>
      <c r="D1151" s="120"/>
      <c r="E1151" s="120">
        <v>0</v>
      </c>
      <c r="F1151" s="74">
        <f t="shared" si="27"/>
      </c>
      <c r="G1151" s="66"/>
    </row>
    <row r="1152" spans="1:7" ht="14.25">
      <c r="A1152" s="111" t="s">
        <v>1470</v>
      </c>
      <c r="B1152" s="120"/>
      <c r="C1152" s="120"/>
      <c r="D1152" s="120"/>
      <c r="E1152" s="120">
        <v>0</v>
      </c>
      <c r="F1152" s="74">
        <f t="shared" si="27"/>
      </c>
      <c r="G1152" s="66"/>
    </row>
    <row r="1153" spans="1:7" ht="14.25">
      <c r="A1153" s="111" t="s">
        <v>1471</v>
      </c>
      <c r="B1153" s="120"/>
      <c r="C1153" s="120"/>
      <c r="D1153" s="120"/>
      <c r="E1153" s="120">
        <v>0</v>
      </c>
      <c r="F1153" s="74">
        <f t="shared" si="27"/>
      </c>
      <c r="G1153" s="66"/>
    </row>
    <row r="1154" spans="1:7" ht="14.25">
      <c r="A1154" s="111" t="s">
        <v>1472</v>
      </c>
      <c r="B1154" s="120">
        <v>300</v>
      </c>
      <c r="C1154" s="120"/>
      <c r="D1154" s="120">
        <v>254</v>
      </c>
      <c r="E1154" s="120">
        <v>254</v>
      </c>
      <c r="F1154" s="74">
        <f t="shared" si="27"/>
        <v>100</v>
      </c>
      <c r="G1154" s="66">
        <f>(E1154-B1154)/B1154*100</f>
        <v>-15.333333333333332</v>
      </c>
    </row>
    <row r="1155" spans="1:7" ht="14.25">
      <c r="A1155" s="116" t="s">
        <v>286</v>
      </c>
      <c r="B1155" s="120">
        <f>SUM(B1156,B1166,B1173,B1179)</f>
        <v>614</v>
      </c>
      <c r="C1155" s="120">
        <f>SUM(C1156,C1166,C1173,C1179)</f>
        <v>144.48000000000002</v>
      </c>
      <c r="D1155" s="120">
        <f>SUM(D1156,D1166,D1173,D1179)</f>
        <v>2553</v>
      </c>
      <c r="E1155" s="120">
        <f>SUM(E1156,E1166,E1173,E1179)</f>
        <v>2033</v>
      </c>
      <c r="F1155" s="74">
        <f t="shared" si="27"/>
        <v>79.63180571876224</v>
      </c>
      <c r="G1155" s="66">
        <f>(E1155-B1155)/B1155*100</f>
        <v>231.1074918566775</v>
      </c>
    </row>
    <row r="1156" spans="1:7" ht="14.25">
      <c r="A1156" s="116" t="s">
        <v>287</v>
      </c>
      <c r="B1156" s="120">
        <f>SUM(B1157:B1165)</f>
        <v>250</v>
      </c>
      <c r="C1156" s="120">
        <f>SUM(C1157:C1165)</f>
        <v>96</v>
      </c>
      <c r="D1156" s="120">
        <f>SUM(D1157:D1165)</f>
        <v>2269</v>
      </c>
      <c r="E1156" s="120">
        <f>SUM(E1157:E1165)</f>
        <v>1749</v>
      </c>
      <c r="F1156" s="74">
        <f aca="true" t="shared" si="28" ref="F1156:F1219">IF(D1156&lt;&gt;0,(E1156/D1156)*100,"")</f>
        <v>77.08241516086382</v>
      </c>
      <c r="G1156" s="66">
        <f>(E1156-B1156)/B1156*100</f>
        <v>599.6</v>
      </c>
    </row>
    <row r="1157" spans="1:7" ht="14.25">
      <c r="A1157" s="111" t="s">
        <v>717</v>
      </c>
      <c r="B1157" s="120">
        <v>92</v>
      </c>
      <c r="C1157" s="120">
        <v>93</v>
      </c>
      <c r="D1157" s="120">
        <v>116</v>
      </c>
      <c r="E1157" s="120">
        <v>116</v>
      </c>
      <c r="F1157" s="74">
        <f t="shared" si="28"/>
        <v>100</v>
      </c>
      <c r="G1157" s="66">
        <f>(E1157-B1157)/B1157*100</f>
        <v>26.08695652173913</v>
      </c>
    </row>
    <row r="1158" spans="1:7" ht="14.25">
      <c r="A1158" s="111" t="s">
        <v>718</v>
      </c>
      <c r="B1158" s="120">
        <v>2</v>
      </c>
      <c r="C1158" s="120">
        <v>2</v>
      </c>
      <c r="D1158" s="120">
        <v>6</v>
      </c>
      <c r="E1158" s="120">
        <v>6</v>
      </c>
      <c r="F1158" s="74">
        <f t="shared" si="28"/>
        <v>100</v>
      </c>
      <c r="G1158" s="66">
        <f>(E1158-B1158)/B1158*100</f>
        <v>200</v>
      </c>
    </row>
    <row r="1159" spans="1:7" ht="14.25">
      <c r="A1159" s="111" t="s">
        <v>719</v>
      </c>
      <c r="B1159" s="120"/>
      <c r="C1159" s="120">
        <v>0</v>
      </c>
      <c r="D1159" s="120"/>
      <c r="E1159" s="120">
        <v>0</v>
      </c>
      <c r="F1159" s="74">
        <f t="shared" si="28"/>
      </c>
      <c r="G1159" s="66"/>
    </row>
    <row r="1160" spans="1:7" ht="14.25">
      <c r="A1160" s="111" t="s">
        <v>1473</v>
      </c>
      <c r="B1160" s="120"/>
      <c r="C1160" s="120">
        <v>0</v>
      </c>
      <c r="D1160" s="120"/>
      <c r="E1160" s="120">
        <v>0</v>
      </c>
      <c r="F1160" s="74">
        <f t="shared" si="28"/>
      </c>
      <c r="G1160" s="66"/>
    </row>
    <row r="1161" spans="1:7" ht="14.25">
      <c r="A1161" s="111" t="s">
        <v>1474</v>
      </c>
      <c r="B1161" s="120"/>
      <c r="C1161" s="120">
        <v>0</v>
      </c>
      <c r="D1161" s="120"/>
      <c r="E1161" s="120">
        <v>0</v>
      </c>
      <c r="F1161" s="74">
        <f t="shared" si="28"/>
      </c>
      <c r="G1161" s="66"/>
    </row>
    <row r="1162" spans="1:7" ht="14.25">
      <c r="A1162" s="111" t="s">
        <v>1475</v>
      </c>
      <c r="B1162" s="120"/>
      <c r="C1162" s="120">
        <v>0</v>
      </c>
      <c r="D1162" s="120"/>
      <c r="E1162" s="120">
        <v>0</v>
      </c>
      <c r="F1162" s="74">
        <f t="shared" si="28"/>
      </c>
      <c r="G1162" s="66"/>
    </row>
    <row r="1163" spans="1:7" ht="14.25">
      <c r="A1163" s="111" t="s">
        <v>1476</v>
      </c>
      <c r="B1163" s="120">
        <v>145</v>
      </c>
      <c r="C1163" s="120"/>
      <c r="D1163" s="120">
        <v>1416</v>
      </c>
      <c r="E1163" s="120">
        <v>1416</v>
      </c>
      <c r="F1163" s="74">
        <f t="shared" si="28"/>
        <v>100</v>
      </c>
      <c r="G1163" s="66">
        <f>(E1163-B1163)/B1163*100</f>
        <v>876.551724137931</v>
      </c>
    </row>
    <row r="1164" spans="1:7" ht="14.25">
      <c r="A1164" s="111" t="s">
        <v>726</v>
      </c>
      <c r="B1164" s="120"/>
      <c r="C1164" s="120">
        <v>0</v>
      </c>
      <c r="D1164" s="120"/>
      <c r="E1164" s="120">
        <v>0</v>
      </c>
      <c r="F1164" s="74">
        <f t="shared" si="28"/>
      </c>
      <c r="G1164" s="66"/>
    </row>
    <row r="1165" spans="1:7" ht="14.25">
      <c r="A1165" s="111" t="s">
        <v>1477</v>
      </c>
      <c r="B1165" s="120">
        <v>11</v>
      </c>
      <c r="C1165" s="120">
        <v>1</v>
      </c>
      <c r="D1165" s="120">
        <f>211+520</f>
        <v>731</v>
      </c>
      <c r="E1165" s="120">
        <v>211</v>
      </c>
      <c r="F1165" s="74">
        <f t="shared" si="28"/>
        <v>28.864569083447332</v>
      </c>
      <c r="G1165" s="66">
        <f>(E1165-B1165)/B1165*100</f>
        <v>1818.1818181818182</v>
      </c>
    </row>
    <row r="1166" spans="1:7" ht="14.25">
      <c r="A1166" s="116" t="s">
        <v>288</v>
      </c>
      <c r="B1166" s="120">
        <f>SUM(B1167:B1172)</f>
        <v>170</v>
      </c>
      <c r="C1166" s="120">
        <f>SUM(C1167:C1172)</f>
        <v>48.480000000000004</v>
      </c>
      <c r="D1166" s="120">
        <f>SUM(D1167:D1172)</f>
        <v>266</v>
      </c>
      <c r="E1166" s="120">
        <f>SUM(E1167:E1172)</f>
        <v>266</v>
      </c>
      <c r="F1166" s="74">
        <f t="shared" si="28"/>
        <v>100</v>
      </c>
      <c r="G1166" s="66">
        <f>(E1166-B1166)/B1166*100</f>
        <v>56.470588235294116</v>
      </c>
    </row>
    <row r="1167" spans="1:7" ht="14.25">
      <c r="A1167" s="111" t="s">
        <v>717</v>
      </c>
      <c r="B1167" s="120">
        <v>41</v>
      </c>
      <c r="C1167" s="120">
        <v>40.56</v>
      </c>
      <c r="D1167" s="120">
        <v>59</v>
      </c>
      <c r="E1167" s="120">
        <v>59</v>
      </c>
      <c r="F1167" s="74">
        <f t="shared" si="28"/>
        <v>100</v>
      </c>
      <c r="G1167" s="66">
        <f>(E1167-B1167)/B1167*100</f>
        <v>43.90243902439025</v>
      </c>
    </row>
    <row r="1168" spans="1:7" ht="14.25">
      <c r="A1168" s="111" t="s">
        <v>718</v>
      </c>
      <c r="B1168" s="120">
        <v>55</v>
      </c>
      <c r="C1168" s="120">
        <v>6</v>
      </c>
      <c r="D1168" s="120">
        <v>155</v>
      </c>
      <c r="E1168" s="120">
        <v>155</v>
      </c>
      <c r="F1168" s="74">
        <f t="shared" si="28"/>
        <v>100</v>
      </c>
      <c r="G1168" s="66">
        <f>(E1168-B1168)/B1168*100</f>
        <v>181.8181818181818</v>
      </c>
    </row>
    <row r="1169" spans="1:7" ht="14.25">
      <c r="A1169" s="111" t="s">
        <v>719</v>
      </c>
      <c r="B1169" s="120"/>
      <c r="C1169" s="120">
        <v>0</v>
      </c>
      <c r="D1169" s="120"/>
      <c r="E1169" s="120">
        <v>0</v>
      </c>
      <c r="F1169" s="74">
        <f t="shared" si="28"/>
      </c>
      <c r="G1169" s="66"/>
    </row>
    <row r="1170" spans="1:7" ht="14.25">
      <c r="A1170" s="111" t="s">
        <v>1478</v>
      </c>
      <c r="B1170" s="120"/>
      <c r="C1170" s="120">
        <v>0</v>
      </c>
      <c r="D1170" s="120"/>
      <c r="E1170" s="120">
        <v>0</v>
      </c>
      <c r="F1170" s="74">
        <f t="shared" si="28"/>
      </c>
      <c r="G1170" s="66"/>
    </row>
    <row r="1171" spans="1:7" ht="14.25">
      <c r="A1171" s="111" t="s">
        <v>1479</v>
      </c>
      <c r="B1171" s="120"/>
      <c r="C1171" s="120">
        <v>0</v>
      </c>
      <c r="D1171" s="120"/>
      <c r="E1171" s="120">
        <v>0</v>
      </c>
      <c r="F1171" s="74">
        <f t="shared" si="28"/>
      </c>
      <c r="G1171" s="66"/>
    </row>
    <row r="1172" spans="1:7" ht="14.25">
      <c r="A1172" s="111" t="s">
        <v>1480</v>
      </c>
      <c r="B1172" s="120">
        <v>74</v>
      </c>
      <c r="C1172" s="120">
        <v>1.92</v>
      </c>
      <c r="D1172" s="120">
        <v>52</v>
      </c>
      <c r="E1172" s="120">
        <v>52</v>
      </c>
      <c r="F1172" s="74">
        <f t="shared" si="28"/>
        <v>100</v>
      </c>
      <c r="G1172" s="66">
        <f>(E1172-B1172)/B1172*100</f>
        <v>-29.72972972972973</v>
      </c>
    </row>
    <row r="1173" spans="1:7" ht="14.25">
      <c r="A1173" s="116" t="s">
        <v>289</v>
      </c>
      <c r="B1173" s="120">
        <f>SUM(B1174:B1178)</f>
        <v>194</v>
      </c>
      <c r="C1173" s="120">
        <f>SUM(C1174:C1178)</f>
        <v>0</v>
      </c>
      <c r="D1173" s="120">
        <f>SUM(D1174:D1178)</f>
        <v>18</v>
      </c>
      <c r="E1173" s="120">
        <f>SUM(E1174:E1178)</f>
        <v>18</v>
      </c>
      <c r="F1173" s="74">
        <f t="shared" si="28"/>
        <v>100</v>
      </c>
      <c r="G1173" s="66">
        <f>(E1173-B1173)/B1173*100</f>
        <v>-90.72164948453609</v>
      </c>
    </row>
    <row r="1174" spans="1:7" ht="14.25">
      <c r="A1174" s="111" t="s">
        <v>717</v>
      </c>
      <c r="B1174" s="120"/>
      <c r="C1174" s="120"/>
      <c r="D1174" s="120"/>
      <c r="E1174" s="120">
        <v>0</v>
      </c>
      <c r="F1174" s="74">
        <f t="shared" si="28"/>
      </c>
      <c r="G1174" s="66"/>
    </row>
    <row r="1175" spans="1:7" ht="14.25">
      <c r="A1175" s="111" t="s">
        <v>718</v>
      </c>
      <c r="B1175" s="120"/>
      <c r="C1175" s="120"/>
      <c r="D1175" s="120"/>
      <c r="E1175" s="120">
        <v>0</v>
      </c>
      <c r="F1175" s="74">
        <f t="shared" si="28"/>
      </c>
      <c r="G1175" s="66"/>
    </row>
    <row r="1176" spans="1:7" ht="14.25">
      <c r="A1176" s="111" t="s">
        <v>719</v>
      </c>
      <c r="B1176" s="120"/>
      <c r="C1176" s="120"/>
      <c r="D1176" s="120"/>
      <c r="E1176" s="120">
        <v>0</v>
      </c>
      <c r="F1176" s="74">
        <f t="shared" si="28"/>
      </c>
      <c r="G1176" s="66"/>
    </row>
    <row r="1177" spans="1:7" ht="14.25">
      <c r="A1177" s="111" t="s">
        <v>1481</v>
      </c>
      <c r="B1177" s="120"/>
      <c r="C1177" s="120"/>
      <c r="D1177" s="120"/>
      <c r="E1177" s="120">
        <v>0</v>
      </c>
      <c r="F1177" s="74">
        <f t="shared" si="28"/>
      </c>
      <c r="G1177" s="66"/>
    </row>
    <row r="1178" spans="1:7" ht="14.25">
      <c r="A1178" s="111" t="s">
        <v>1482</v>
      </c>
      <c r="B1178" s="120">
        <v>194</v>
      </c>
      <c r="C1178" s="120"/>
      <c r="D1178" s="120">
        <v>18</v>
      </c>
      <c r="E1178" s="120">
        <v>18</v>
      </c>
      <c r="F1178" s="74">
        <f t="shared" si="28"/>
        <v>100</v>
      </c>
      <c r="G1178" s="66">
        <f>(E1178-B1178)/B1178*100</f>
        <v>-90.72164948453609</v>
      </c>
    </row>
    <row r="1179" spans="1:7" ht="14.25">
      <c r="A1179" s="116" t="s">
        <v>1483</v>
      </c>
      <c r="B1179" s="120">
        <f>SUM(B1180:B1181)</f>
        <v>0</v>
      </c>
      <c r="C1179" s="120">
        <f>SUM(C1180:C1181)</f>
        <v>0</v>
      </c>
      <c r="D1179" s="120">
        <f>SUM(D1180:D1181)</f>
        <v>0</v>
      </c>
      <c r="E1179" s="120">
        <f>SUM(E1180:E1181)</f>
        <v>0</v>
      </c>
      <c r="F1179" s="74">
        <f t="shared" si="28"/>
      </c>
      <c r="G1179" s="66"/>
    </row>
    <row r="1180" spans="1:7" ht="14.25">
      <c r="A1180" s="111" t="s">
        <v>1484</v>
      </c>
      <c r="B1180" s="120"/>
      <c r="C1180" s="120"/>
      <c r="D1180" s="120"/>
      <c r="E1180" s="120">
        <v>0</v>
      </c>
      <c r="F1180" s="74">
        <f t="shared" si="28"/>
      </c>
      <c r="G1180" s="66"/>
    </row>
    <row r="1181" spans="1:7" ht="14.25">
      <c r="A1181" s="111" t="s">
        <v>1485</v>
      </c>
      <c r="B1181" s="120"/>
      <c r="C1181" s="120"/>
      <c r="D1181" s="120"/>
      <c r="E1181" s="120">
        <v>0</v>
      </c>
      <c r="F1181" s="74">
        <f t="shared" si="28"/>
      </c>
      <c r="G1181" s="66"/>
    </row>
    <row r="1182" spans="1:7" ht="14.25">
      <c r="A1182" s="116" t="s">
        <v>290</v>
      </c>
      <c r="B1182" s="120">
        <f>SUM(B1183,B1190,B1200,B1206,B1209)</f>
        <v>6</v>
      </c>
      <c r="C1182" s="120">
        <f>SUM(C1183,C1190,C1200,C1206,C1209)</f>
        <v>0</v>
      </c>
      <c r="D1182" s="120">
        <f>SUM(D1183,D1190,D1200,D1206,D1209)</f>
        <v>0</v>
      </c>
      <c r="E1182" s="120">
        <f>SUM(E1183,E1190,E1200,E1206,E1209)</f>
        <v>0</v>
      </c>
      <c r="F1182" s="74">
        <f t="shared" si="28"/>
      </c>
      <c r="G1182" s="66"/>
    </row>
    <row r="1183" spans="1:7" ht="14.25">
      <c r="A1183" s="116" t="s">
        <v>291</v>
      </c>
      <c r="B1183" s="120">
        <f>SUM(B1184:B1189)</f>
        <v>0</v>
      </c>
      <c r="C1183" s="120">
        <f>SUM(C1184:C1189)</f>
        <v>0</v>
      </c>
      <c r="D1183" s="120">
        <f>SUM(D1184:D1189)</f>
        <v>0</v>
      </c>
      <c r="E1183" s="120">
        <f>SUM(E1184:E1189)</f>
        <v>0</v>
      </c>
      <c r="F1183" s="74">
        <f t="shared" si="28"/>
      </c>
      <c r="G1183" s="66"/>
    </row>
    <row r="1184" spans="1:7" ht="14.25">
      <c r="A1184" s="111" t="s">
        <v>717</v>
      </c>
      <c r="B1184" s="120"/>
      <c r="C1184" s="120"/>
      <c r="D1184" s="120"/>
      <c r="E1184" s="120">
        <v>0</v>
      </c>
      <c r="F1184" s="74">
        <f t="shared" si="28"/>
      </c>
      <c r="G1184" s="66"/>
    </row>
    <row r="1185" spans="1:7" ht="14.25">
      <c r="A1185" s="111" t="s">
        <v>718</v>
      </c>
      <c r="B1185" s="120"/>
      <c r="C1185" s="120"/>
      <c r="D1185" s="120"/>
      <c r="E1185" s="120">
        <v>0</v>
      </c>
      <c r="F1185" s="74">
        <f t="shared" si="28"/>
      </c>
      <c r="G1185" s="66"/>
    </row>
    <row r="1186" spans="1:7" ht="14.25">
      <c r="A1186" s="111" t="s">
        <v>719</v>
      </c>
      <c r="B1186" s="120"/>
      <c r="C1186" s="120"/>
      <c r="D1186" s="120"/>
      <c r="E1186" s="120">
        <v>0</v>
      </c>
      <c r="F1186" s="74">
        <f t="shared" si="28"/>
      </c>
      <c r="G1186" s="66"/>
    </row>
    <row r="1187" spans="1:7" ht="14.25">
      <c r="A1187" s="111" t="s">
        <v>1486</v>
      </c>
      <c r="B1187" s="120"/>
      <c r="C1187" s="120"/>
      <c r="D1187" s="120"/>
      <c r="E1187" s="120">
        <v>0</v>
      </c>
      <c r="F1187" s="74">
        <f t="shared" si="28"/>
      </c>
      <c r="G1187" s="66"/>
    </row>
    <row r="1188" spans="1:7" ht="14.25">
      <c r="A1188" s="111" t="s">
        <v>726</v>
      </c>
      <c r="B1188" s="120"/>
      <c r="C1188" s="120"/>
      <c r="D1188" s="120"/>
      <c r="E1188" s="120">
        <v>0</v>
      </c>
      <c r="F1188" s="74">
        <f t="shared" si="28"/>
      </c>
      <c r="G1188" s="66"/>
    </row>
    <row r="1189" spans="1:7" ht="14.25">
      <c r="A1189" s="111" t="s">
        <v>1487</v>
      </c>
      <c r="B1189" s="120"/>
      <c r="C1189" s="120"/>
      <c r="D1189" s="120"/>
      <c r="E1189" s="120">
        <v>0</v>
      </c>
      <c r="F1189" s="74">
        <f t="shared" si="28"/>
      </c>
      <c r="G1189" s="66"/>
    </row>
    <row r="1190" spans="1:7" ht="14.25">
      <c r="A1190" s="116" t="s">
        <v>292</v>
      </c>
      <c r="B1190" s="120">
        <f>SUM(B1191:B1199)</f>
        <v>0</v>
      </c>
      <c r="C1190" s="120">
        <f>SUM(C1191:C1199)</f>
        <v>0</v>
      </c>
      <c r="D1190" s="120">
        <f>SUM(D1191:D1199)</f>
        <v>0</v>
      </c>
      <c r="E1190" s="120">
        <f>SUM(E1191:E1199)</f>
        <v>0</v>
      </c>
      <c r="F1190" s="74">
        <f t="shared" si="28"/>
      </c>
      <c r="G1190" s="66"/>
    </row>
    <row r="1191" spans="1:7" ht="14.25">
      <c r="A1191" s="111" t="s">
        <v>1488</v>
      </c>
      <c r="B1191" s="120"/>
      <c r="C1191" s="120"/>
      <c r="D1191" s="120"/>
      <c r="E1191" s="120">
        <v>0</v>
      </c>
      <c r="F1191" s="74">
        <f t="shared" si="28"/>
      </c>
      <c r="G1191" s="66"/>
    </row>
    <row r="1192" spans="1:7" ht="14.25">
      <c r="A1192" s="111" t="s">
        <v>1489</v>
      </c>
      <c r="B1192" s="120"/>
      <c r="C1192" s="120"/>
      <c r="D1192" s="120"/>
      <c r="E1192" s="120">
        <v>0</v>
      </c>
      <c r="F1192" s="74">
        <f t="shared" si="28"/>
      </c>
      <c r="G1192" s="66"/>
    </row>
    <row r="1193" spans="1:7" ht="14.25">
      <c r="A1193" s="111" t="s">
        <v>1490</v>
      </c>
      <c r="B1193" s="120"/>
      <c r="C1193" s="120"/>
      <c r="D1193" s="120"/>
      <c r="E1193" s="120">
        <v>0</v>
      </c>
      <c r="F1193" s="74">
        <f t="shared" si="28"/>
      </c>
      <c r="G1193" s="66"/>
    </row>
    <row r="1194" spans="1:7" ht="14.25">
      <c r="A1194" s="111" t="s">
        <v>1491</v>
      </c>
      <c r="B1194" s="120"/>
      <c r="C1194" s="120"/>
      <c r="D1194" s="120"/>
      <c r="E1194" s="120">
        <v>0</v>
      </c>
      <c r="F1194" s="74">
        <f t="shared" si="28"/>
      </c>
      <c r="G1194" s="66"/>
    </row>
    <row r="1195" spans="1:7" ht="14.25">
      <c r="A1195" s="111" t="s">
        <v>1492</v>
      </c>
      <c r="B1195" s="120"/>
      <c r="C1195" s="120"/>
      <c r="D1195" s="120"/>
      <c r="E1195" s="120">
        <v>0</v>
      </c>
      <c r="F1195" s="74">
        <f t="shared" si="28"/>
      </c>
      <c r="G1195" s="66"/>
    </row>
    <row r="1196" spans="1:7" ht="14.25">
      <c r="A1196" s="111" t="s">
        <v>1493</v>
      </c>
      <c r="B1196" s="120"/>
      <c r="C1196" s="120"/>
      <c r="D1196" s="120"/>
      <c r="E1196" s="120">
        <v>0</v>
      </c>
      <c r="F1196" s="74">
        <f t="shared" si="28"/>
      </c>
      <c r="G1196" s="66"/>
    </row>
    <row r="1197" spans="1:7" ht="14.25">
      <c r="A1197" s="111" t="s">
        <v>1494</v>
      </c>
      <c r="B1197" s="120"/>
      <c r="C1197" s="120"/>
      <c r="D1197" s="120"/>
      <c r="E1197" s="120">
        <v>0</v>
      </c>
      <c r="F1197" s="74">
        <f t="shared" si="28"/>
      </c>
      <c r="G1197" s="66"/>
    </row>
    <row r="1198" spans="1:7" ht="14.25">
      <c r="A1198" s="111" t="s">
        <v>1495</v>
      </c>
      <c r="B1198" s="120"/>
      <c r="C1198" s="120"/>
      <c r="D1198" s="120"/>
      <c r="E1198" s="120">
        <v>0</v>
      </c>
      <c r="F1198" s="74">
        <f t="shared" si="28"/>
      </c>
      <c r="G1198" s="66"/>
    </row>
    <row r="1199" spans="1:7" ht="14.25">
      <c r="A1199" s="111" t="s">
        <v>1496</v>
      </c>
      <c r="B1199" s="120"/>
      <c r="C1199" s="120"/>
      <c r="D1199" s="120"/>
      <c r="E1199" s="120">
        <v>0</v>
      </c>
      <c r="F1199" s="74">
        <f t="shared" si="28"/>
      </c>
      <c r="G1199" s="66"/>
    </row>
    <row r="1200" spans="1:7" ht="14.25">
      <c r="A1200" s="116" t="s">
        <v>293</v>
      </c>
      <c r="B1200" s="120">
        <f>SUM(B1201:B1205)</f>
        <v>6</v>
      </c>
      <c r="C1200" s="120">
        <f>SUM(C1201:C1205)</f>
        <v>0</v>
      </c>
      <c r="D1200" s="120">
        <f>SUM(D1201:D1205)</f>
        <v>0</v>
      </c>
      <c r="E1200" s="120">
        <f>SUM(E1201:E1205)</f>
        <v>0</v>
      </c>
      <c r="F1200" s="74">
        <f t="shared" si="28"/>
      </c>
      <c r="G1200" s="66"/>
    </row>
    <row r="1201" spans="1:7" ht="14.25">
      <c r="A1201" s="111" t="s">
        <v>1497</v>
      </c>
      <c r="B1201" s="120"/>
      <c r="C1201" s="120"/>
      <c r="D1201" s="120"/>
      <c r="E1201" s="120">
        <v>0</v>
      </c>
      <c r="F1201" s="74">
        <f t="shared" si="28"/>
      </c>
      <c r="G1201" s="66"/>
    </row>
    <row r="1202" spans="1:7" ht="14.25">
      <c r="A1202" s="111" t="s">
        <v>1498</v>
      </c>
      <c r="B1202" s="120"/>
      <c r="C1202" s="120"/>
      <c r="D1202" s="120"/>
      <c r="E1202" s="120">
        <v>0</v>
      </c>
      <c r="F1202" s="74">
        <f t="shared" si="28"/>
      </c>
      <c r="G1202" s="66"/>
    </row>
    <row r="1203" spans="1:7" ht="14.25">
      <c r="A1203" s="111" t="s">
        <v>1499</v>
      </c>
      <c r="B1203" s="120"/>
      <c r="C1203" s="120"/>
      <c r="D1203" s="120"/>
      <c r="E1203" s="120">
        <v>0</v>
      </c>
      <c r="F1203" s="74">
        <f t="shared" si="28"/>
      </c>
      <c r="G1203" s="66"/>
    </row>
    <row r="1204" spans="1:7" ht="14.25">
      <c r="A1204" s="111" t="s">
        <v>1500</v>
      </c>
      <c r="B1204" s="120"/>
      <c r="C1204" s="120"/>
      <c r="D1204" s="120"/>
      <c r="E1204" s="120">
        <v>0</v>
      </c>
      <c r="F1204" s="74">
        <f t="shared" si="28"/>
      </c>
      <c r="G1204" s="66"/>
    </row>
    <row r="1205" spans="1:7" ht="14.25">
      <c r="A1205" s="111" t="s">
        <v>1501</v>
      </c>
      <c r="B1205" s="120">
        <v>6</v>
      </c>
      <c r="C1205" s="120"/>
      <c r="D1205" s="120"/>
      <c r="E1205" s="120">
        <v>0</v>
      </c>
      <c r="F1205" s="74">
        <f t="shared" si="28"/>
      </c>
      <c r="G1205" s="66"/>
    </row>
    <row r="1206" spans="1:7" ht="14.25">
      <c r="A1206" s="116" t="s">
        <v>294</v>
      </c>
      <c r="B1206" s="120">
        <f>SUM(B1207:B1208)</f>
        <v>0</v>
      </c>
      <c r="C1206" s="120">
        <f>SUM(C1207:C1208)</f>
        <v>0</v>
      </c>
      <c r="D1206" s="120">
        <f>SUM(D1207:D1208)</f>
        <v>0</v>
      </c>
      <c r="E1206" s="120">
        <f>SUM(E1207:E1208)</f>
        <v>0</v>
      </c>
      <c r="F1206" s="74">
        <f t="shared" si="28"/>
      </c>
      <c r="G1206" s="66"/>
    </row>
    <row r="1207" spans="1:7" ht="14.25">
      <c r="A1207" s="111" t="s">
        <v>1502</v>
      </c>
      <c r="B1207" s="120"/>
      <c r="C1207" s="120"/>
      <c r="D1207" s="120"/>
      <c r="E1207" s="120">
        <v>0</v>
      </c>
      <c r="F1207" s="74">
        <f t="shared" si="28"/>
      </c>
      <c r="G1207" s="66"/>
    </row>
    <row r="1208" spans="1:7" ht="14.25">
      <c r="A1208" s="111" t="s">
        <v>1503</v>
      </c>
      <c r="B1208" s="120"/>
      <c r="C1208" s="120"/>
      <c r="D1208" s="120"/>
      <c r="E1208" s="120">
        <v>0</v>
      </c>
      <c r="F1208" s="74">
        <f t="shared" si="28"/>
      </c>
      <c r="G1208" s="66"/>
    </row>
    <row r="1209" spans="1:7" ht="14.25">
      <c r="A1209" s="116" t="s">
        <v>1504</v>
      </c>
      <c r="B1209" s="120">
        <f>B1210</f>
        <v>0</v>
      </c>
      <c r="C1209" s="120">
        <f>C1210</f>
        <v>0</v>
      </c>
      <c r="D1209" s="120">
        <f>D1210</f>
        <v>0</v>
      </c>
      <c r="E1209" s="120">
        <f>E1210</f>
        <v>0</v>
      </c>
      <c r="F1209" s="74">
        <f t="shared" si="28"/>
      </c>
      <c r="G1209" s="66"/>
    </row>
    <row r="1210" spans="1:7" ht="14.25">
      <c r="A1210" s="111" t="s">
        <v>1505</v>
      </c>
      <c r="B1210" s="120"/>
      <c r="C1210" s="120"/>
      <c r="D1210" s="120"/>
      <c r="E1210" s="120">
        <v>0</v>
      </c>
      <c r="F1210" s="74">
        <f t="shared" si="28"/>
      </c>
      <c r="G1210" s="66"/>
    </row>
    <row r="1211" spans="1:7" ht="14.25">
      <c r="A1211" s="116" t="s">
        <v>295</v>
      </c>
      <c r="B1211" s="120">
        <f>SUM(B1212:B1220)</f>
        <v>0</v>
      </c>
      <c r="C1211" s="120">
        <f>SUM(C1212:C1220)</f>
        <v>0</v>
      </c>
      <c r="D1211" s="120">
        <f>SUM(D1212:D1220)</f>
        <v>0</v>
      </c>
      <c r="E1211" s="120">
        <f>SUM(E1212:E1220)</f>
        <v>0</v>
      </c>
      <c r="F1211" s="74">
        <f t="shared" si="28"/>
      </c>
      <c r="G1211" s="66"/>
    </row>
    <row r="1212" spans="1:7" ht="14.25">
      <c r="A1212" s="116" t="s">
        <v>296</v>
      </c>
      <c r="B1212" s="120"/>
      <c r="C1212" s="120"/>
      <c r="D1212" s="120"/>
      <c r="E1212" s="120">
        <v>0</v>
      </c>
      <c r="F1212" s="74">
        <f t="shared" si="28"/>
      </c>
      <c r="G1212" s="66"/>
    </row>
    <row r="1213" spans="1:7" ht="14.25">
      <c r="A1213" s="116" t="s">
        <v>297</v>
      </c>
      <c r="B1213" s="120"/>
      <c r="C1213" s="120"/>
      <c r="D1213" s="120"/>
      <c r="E1213" s="120">
        <v>0</v>
      </c>
      <c r="F1213" s="74">
        <f t="shared" si="28"/>
      </c>
      <c r="G1213" s="66"/>
    </row>
    <row r="1214" spans="1:7" ht="14.25">
      <c r="A1214" s="116" t="s">
        <v>298</v>
      </c>
      <c r="B1214" s="120"/>
      <c r="C1214" s="120"/>
      <c r="D1214" s="120"/>
      <c r="E1214" s="120">
        <v>0</v>
      </c>
      <c r="F1214" s="74">
        <f t="shared" si="28"/>
      </c>
      <c r="G1214" s="66"/>
    </row>
    <row r="1215" spans="1:7" ht="14.25">
      <c r="A1215" s="116" t="s">
        <v>299</v>
      </c>
      <c r="B1215" s="120"/>
      <c r="C1215" s="120"/>
      <c r="D1215" s="120"/>
      <c r="E1215" s="120">
        <v>0</v>
      </c>
      <c r="F1215" s="74">
        <f t="shared" si="28"/>
      </c>
      <c r="G1215" s="66"/>
    </row>
    <row r="1216" spans="1:7" ht="14.25">
      <c r="A1216" s="116" t="s">
        <v>300</v>
      </c>
      <c r="B1216" s="120"/>
      <c r="C1216" s="120"/>
      <c r="D1216" s="120"/>
      <c r="E1216" s="120">
        <v>0</v>
      </c>
      <c r="F1216" s="74">
        <f t="shared" si="28"/>
      </c>
      <c r="G1216" s="66"/>
    </row>
    <row r="1217" spans="1:7" ht="14.25">
      <c r="A1217" s="116" t="s">
        <v>262</v>
      </c>
      <c r="B1217" s="120"/>
      <c r="C1217" s="120"/>
      <c r="D1217" s="120"/>
      <c r="E1217" s="120">
        <v>0</v>
      </c>
      <c r="F1217" s="74">
        <f t="shared" si="28"/>
      </c>
      <c r="G1217" s="66"/>
    </row>
    <row r="1218" spans="1:7" ht="14.25">
      <c r="A1218" s="116" t="s">
        <v>301</v>
      </c>
      <c r="B1218" s="120"/>
      <c r="C1218" s="120"/>
      <c r="D1218" s="120"/>
      <c r="E1218" s="120">
        <v>0</v>
      </c>
      <c r="F1218" s="74">
        <f t="shared" si="28"/>
      </c>
      <c r="G1218" s="66"/>
    </row>
    <row r="1219" spans="1:7" ht="14.25">
      <c r="A1219" s="116" t="s">
        <v>302</v>
      </c>
      <c r="B1219" s="120"/>
      <c r="C1219" s="120"/>
      <c r="D1219" s="120"/>
      <c r="E1219" s="120">
        <v>0</v>
      </c>
      <c r="F1219" s="74">
        <f t="shared" si="28"/>
      </c>
      <c r="G1219" s="66"/>
    </row>
    <row r="1220" spans="1:7" ht="14.25">
      <c r="A1220" s="116" t="s">
        <v>303</v>
      </c>
      <c r="B1220" s="120"/>
      <c r="C1220" s="120"/>
      <c r="D1220" s="120"/>
      <c r="E1220" s="120">
        <v>0</v>
      </c>
      <c r="F1220" s="74">
        <f aca="true" t="shared" si="29" ref="F1220:F1283">IF(D1220&lt;&gt;0,(E1220/D1220)*100,"")</f>
      </c>
      <c r="G1220" s="66"/>
    </row>
    <row r="1221" spans="1:7" ht="14.25">
      <c r="A1221" s="116" t="s">
        <v>304</v>
      </c>
      <c r="B1221" s="120">
        <f>SUM(B1222,B1242,B1261,B1270,B1283,B1298)</f>
        <v>1485</v>
      </c>
      <c r="C1221" s="120">
        <f>SUM(C1222,C1242,C1261,C1270,C1283,C1298)</f>
        <v>577.24</v>
      </c>
      <c r="D1221" s="120">
        <f>SUM(D1222,D1242,D1261,D1270,D1283,D1298)</f>
        <v>15358</v>
      </c>
      <c r="E1221" s="120">
        <f>SUM(E1222,E1242,E1261,E1270,E1283,E1298)</f>
        <v>12458</v>
      </c>
      <c r="F1221" s="74">
        <f t="shared" si="29"/>
        <v>81.11733298606589</v>
      </c>
      <c r="G1221" s="66">
        <f>(E1221-B1221)/B1221*100</f>
        <v>738.9225589225589</v>
      </c>
    </row>
    <row r="1222" spans="1:7" ht="14.25">
      <c r="A1222" s="116" t="s">
        <v>305</v>
      </c>
      <c r="B1222" s="120">
        <f>SUM(B1223:B1241)</f>
        <v>1454</v>
      </c>
      <c r="C1222" s="120">
        <f>SUM(C1223:C1241)</f>
        <v>551.51</v>
      </c>
      <c r="D1222" s="120">
        <f>SUM(D1223:D1241)</f>
        <v>14879</v>
      </c>
      <c r="E1222" s="120">
        <f>SUM(E1223:E1241)</f>
        <v>11979</v>
      </c>
      <c r="F1222" s="74">
        <f t="shared" si="29"/>
        <v>80.50944283890047</v>
      </c>
      <c r="G1222" s="66">
        <f>(E1222-B1222)/B1222*100</f>
        <v>723.8651994497936</v>
      </c>
    </row>
    <row r="1223" spans="1:7" ht="14.25">
      <c r="A1223" s="111" t="s">
        <v>717</v>
      </c>
      <c r="B1223" s="120">
        <v>339</v>
      </c>
      <c r="C1223" s="120">
        <v>252.3</v>
      </c>
      <c r="D1223" s="120">
        <v>237</v>
      </c>
      <c r="E1223" s="120">
        <v>237</v>
      </c>
      <c r="F1223" s="74">
        <f t="shared" si="29"/>
        <v>100</v>
      </c>
      <c r="G1223" s="66">
        <f>(E1223-B1223)/B1223*100</f>
        <v>-30.08849557522124</v>
      </c>
    </row>
    <row r="1224" spans="1:7" ht="14.25">
      <c r="A1224" s="111" t="s">
        <v>718</v>
      </c>
      <c r="B1224" s="120">
        <v>129</v>
      </c>
      <c r="C1224" s="120">
        <v>10</v>
      </c>
      <c r="D1224" s="120">
        <v>141</v>
      </c>
      <c r="E1224" s="120">
        <v>141</v>
      </c>
      <c r="F1224" s="74">
        <f t="shared" si="29"/>
        <v>100</v>
      </c>
      <c r="G1224" s="66">
        <f>(E1224-B1224)/B1224*100</f>
        <v>9.30232558139535</v>
      </c>
    </row>
    <row r="1225" spans="1:7" ht="14.25">
      <c r="A1225" s="111" t="s">
        <v>719</v>
      </c>
      <c r="B1225" s="120"/>
      <c r="C1225" s="120">
        <v>0</v>
      </c>
      <c r="D1225" s="120">
        <v>0</v>
      </c>
      <c r="E1225" s="120">
        <v>0</v>
      </c>
      <c r="F1225" s="74">
        <f t="shared" si="29"/>
      </c>
      <c r="G1225" s="66"/>
    </row>
    <row r="1226" spans="1:7" ht="14.25">
      <c r="A1226" s="111" t="s">
        <v>1506</v>
      </c>
      <c r="B1226" s="120"/>
      <c r="C1226" s="120">
        <v>0</v>
      </c>
      <c r="D1226" s="120">
        <v>0</v>
      </c>
      <c r="E1226" s="120">
        <v>0</v>
      </c>
      <c r="F1226" s="74">
        <f t="shared" si="29"/>
      </c>
      <c r="G1226" s="66"/>
    </row>
    <row r="1227" spans="1:7" ht="14.25">
      <c r="A1227" s="111" t="s">
        <v>1507</v>
      </c>
      <c r="B1227" s="120"/>
      <c r="C1227" s="120">
        <v>0</v>
      </c>
      <c r="D1227" s="120">
        <v>13</v>
      </c>
      <c r="E1227" s="120">
        <v>13</v>
      </c>
      <c r="F1227" s="74">
        <f t="shared" si="29"/>
        <v>100</v>
      </c>
      <c r="G1227" s="66"/>
    </row>
    <row r="1228" spans="1:7" ht="14.25">
      <c r="A1228" s="111" t="s">
        <v>1508</v>
      </c>
      <c r="B1228" s="120">
        <v>98</v>
      </c>
      <c r="C1228" s="120"/>
      <c r="D1228" s="120">
        <v>1485</v>
      </c>
      <c r="E1228" s="120">
        <v>1485</v>
      </c>
      <c r="F1228" s="74">
        <f t="shared" si="29"/>
        <v>100</v>
      </c>
      <c r="G1228" s="66">
        <f>(E1228-B1228)/B1228*100</f>
        <v>1415.3061224489797</v>
      </c>
    </row>
    <row r="1229" spans="1:7" ht="14.25">
      <c r="A1229" s="111" t="s">
        <v>1509</v>
      </c>
      <c r="B1229" s="120"/>
      <c r="C1229" s="120">
        <v>0</v>
      </c>
      <c r="D1229" s="120">
        <v>0</v>
      </c>
      <c r="E1229" s="120">
        <v>0</v>
      </c>
      <c r="F1229" s="74">
        <f t="shared" si="29"/>
      </c>
      <c r="G1229" s="66"/>
    </row>
    <row r="1230" spans="1:7" ht="14.25">
      <c r="A1230" s="111" t="s">
        <v>1510</v>
      </c>
      <c r="B1230" s="120"/>
      <c r="C1230" s="120">
        <v>0</v>
      </c>
      <c r="D1230" s="120">
        <v>0</v>
      </c>
      <c r="E1230" s="120">
        <v>0</v>
      </c>
      <c r="F1230" s="74">
        <f t="shared" si="29"/>
      </c>
      <c r="G1230" s="66"/>
    </row>
    <row r="1231" spans="1:7" ht="14.25">
      <c r="A1231" s="111" t="s">
        <v>1511</v>
      </c>
      <c r="B1231" s="120"/>
      <c r="C1231" s="120">
        <v>0</v>
      </c>
      <c r="D1231" s="120">
        <v>0</v>
      </c>
      <c r="E1231" s="120">
        <v>0</v>
      </c>
      <c r="F1231" s="74">
        <f t="shared" si="29"/>
      </c>
      <c r="G1231" s="66"/>
    </row>
    <row r="1232" spans="1:7" ht="14.25">
      <c r="A1232" s="111" t="s">
        <v>1512</v>
      </c>
      <c r="B1232" s="120">
        <v>519</v>
      </c>
      <c r="C1232" s="120">
        <v>0</v>
      </c>
      <c r="D1232" s="120">
        <f>8545+2900</f>
        <v>11445</v>
      </c>
      <c r="E1232" s="120">
        <v>8545</v>
      </c>
      <c r="F1232" s="74">
        <f t="shared" si="29"/>
        <v>74.6614242027086</v>
      </c>
      <c r="G1232" s="66">
        <f>(E1232-B1232)/B1232*100</f>
        <v>1546.4354527938342</v>
      </c>
    </row>
    <row r="1233" spans="1:7" ht="14.25">
      <c r="A1233" s="111" t="s">
        <v>1513</v>
      </c>
      <c r="B1233" s="120">
        <v>70</v>
      </c>
      <c r="C1233" s="120">
        <v>27</v>
      </c>
      <c r="D1233" s="120">
        <v>289</v>
      </c>
      <c r="E1233" s="120">
        <v>289</v>
      </c>
      <c r="F1233" s="74">
        <f t="shared" si="29"/>
        <v>100</v>
      </c>
      <c r="G1233" s="66">
        <f>(E1233-B1233)/B1233*100</f>
        <v>312.85714285714283</v>
      </c>
    </row>
    <row r="1234" spans="1:7" ht="14.25">
      <c r="A1234" s="111" t="s">
        <v>1514</v>
      </c>
      <c r="B1234" s="120"/>
      <c r="C1234" s="120">
        <v>0</v>
      </c>
      <c r="D1234" s="120">
        <v>0</v>
      </c>
      <c r="E1234" s="120">
        <v>0</v>
      </c>
      <c r="F1234" s="74">
        <f t="shared" si="29"/>
      </c>
      <c r="G1234" s="66"/>
    </row>
    <row r="1235" spans="1:7" ht="14.25">
      <c r="A1235" s="111" t="s">
        <v>1515</v>
      </c>
      <c r="B1235" s="120"/>
      <c r="C1235" s="120">
        <v>0</v>
      </c>
      <c r="D1235" s="120">
        <v>0</v>
      </c>
      <c r="E1235" s="120">
        <v>0</v>
      </c>
      <c r="F1235" s="74">
        <f t="shared" si="29"/>
      </c>
      <c r="G1235" s="66"/>
    </row>
    <row r="1236" spans="1:7" ht="14.25">
      <c r="A1236" s="111" t="s">
        <v>1516</v>
      </c>
      <c r="B1236" s="120">
        <v>83</v>
      </c>
      <c r="C1236" s="120">
        <v>1</v>
      </c>
      <c r="D1236" s="120">
        <v>1</v>
      </c>
      <c r="E1236" s="120">
        <v>1</v>
      </c>
      <c r="F1236" s="74">
        <f t="shared" si="29"/>
        <v>100</v>
      </c>
      <c r="G1236" s="66">
        <f>(E1236-B1236)/B1236*100</f>
        <v>-98.79518072289156</v>
      </c>
    </row>
    <row r="1237" spans="1:7" ht="14.25">
      <c r="A1237" s="111" t="s">
        <v>1517</v>
      </c>
      <c r="B1237" s="120"/>
      <c r="C1237" s="120">
        <v>0</v>
      </c>
      <c r="D1237" s="120">
        <v>0</v>
      </c>
      <c r="E1237" s="120">
        <v>0</v>
      </c>
      <c r="F1237" s="74">
        <f t="shared" si="29"/>
      </c>
      <c r="G1237" s="66"/>
    </row>
    <row r="1238" spans="1:7" ht="14.25">
      <c r="A1238" s="111" t="s">
        <v>1518</v>
      </c>
      <c r="B1238" s="120"/>
      <c r="C1238" s="120">
        <v>0</v>
      </c>
      <c r="D1238" s="120">
        <v>0</v>
      </c>
      <c r="E1238" s="120">
        <v>0</v>
      </c>
      <c r="F1238" s="74">
        <f t="shared" si="29"/>
      </c>
      <c r="G1238" s="66"/>
    </row>
    <row r="1239" spans="1:7" ht="14.25">
      <c r="A1239" s="111" t="s">
        <v>1519</v>
      </c>
      <c r="B1239" s="120"/>
      <c r="C1239" s="120">
        <v>0</v>
      </c>
      <c r="D1239" s="120">
        <v>0</v>
      </c>
      <c r="E1239" s="120">
        <v>0</v>
      </c>
      <c r="F1239" s="74">
        <f t="shared" si="29"/>
      </c>
      <c r="G1239" s="66"/>
    </row>
    <row r="1240" spans="1:7" ht="14.25">
      <c r="A1240" s="111" t="s">
        <v>726</v>
      </c>
      <c r="B1240" s="120"/>
      <c r="C1240" s="120">
        <v>245.21</v>
      </c>
      <c r="D1240" s="120">
        <v>167</v>
      </c>
      <c r="E1240" s="120">
        <v>167</v>
      </c>
      <c r="F1240" s="74">
        <f t="shared" si="29"/>
        <v>100</v>
      </c>
      <c r="G1240" s="66"/>
    </row>
    <row r="1241" spans="1:7" ht="14.25">
      <c r="A1241" s="111" t="s">
        <v>1520</v>
      </c>
      <c r="B1241" s="120">
        <v>216</v>
      </c>
      <c r="C1241" s="120">
        <v>16</v>
      </c>
      <c r="D1241" s="120">
        <v>1101</v>
      </c>
      <c r="E1241" s="120">
        <v>1101</v>
      </c>
      <c r="F1241" s="74">
        <f t="shared" si="29"/>
        <v>100</v>
      </c>
      <c r="G1241" s="66">
        <f>(E1241-B1241)/B1241*100</f>
        <v>409.72222222222223</v>
      </c>
    </row>
    <row r="1242" spans="1:7" ht="14.25">
      <c r="A1242" s="116" t="s">
        <v>306</v>
      </c>
      <c r="B1242" s="120">
        <f>SUM(B1243:B1260)</f>
        <v>0</v>
      </c>
      <c r="C1242" s="120">
        <f>SUM(C1243:C1260)</f>
        <v>0</v>
      </c>
      <c r="D1242" s="120">
        <f>SUM(D1243:D1260)</f>
        <v>0</v>
      </c>
      <c r="E1242" s="120">
        <f>SUM(E1243:E1260)</f>
        <v>0</v>
      </c>
      <c r="F1242" s="74">
        <f t="shared" si="29"/>
      </c>
      <c r="G1242" s="66"/>
    </row>
    <row r="1243" spans="1:7" ht="14.25">
      <c r="A1243" s="111" t="s">
        <v>717</v>
      </c>
      <c r="B1243" s="120"/>
      <c r="C1243" s="120"/>
      <c r="D1243" s="120"/>
      <c r="E1243" s="120">
        <v>0</v>
      </c>
      <c r="F1243" s="74">
        <f t="shared" si="29"/>
      </c>
      <c r="G1243" s="66"/>
    </row>
    <row r="1244" spans="1:7" ht="14.25">
      <c r="A1244" s="111" t="s">
        <v>718</v>
      </c>
      <c r="B1244" s="120"/>
      <c r="C1244" s="120"/>
      <c r="D1244" s="120"/>
      <c r="E1244" s="120">
        <v>0</v>
      </c>
      <c r="F1244" s="74">
        <f t="shared" si="29"/>
      </c>
      <c r="G1244" s="66"/>
    </row>
    <row r="1245" spans="1:7" ht="14.25">
      <c r="A1245" s="111" t="s">
        <v>719</v>
      </c>
      <c r="B1245" s="120"/>
      <c r="C1245" s="120"/>
      <c r="D1245" s="120"/>
      <c r="E1245" s="120">
        <v>0</v>
      </c>
      <c r="F1245" s="74">
        <f t="shared" si="29"/>
      </c>
      <c r="G1245" s="66"/>
    </row>
    <row r="1246" spans="1:7" ht="14.25">
      <c r="A1246" s="111" t="s">
        <v>1521</v>
      </c>
      <c r="B1246" s="120"/>
      <c r="C1246" s="120"/>
      <c r="D1246" s="120"/>
      <c r="E1246" s="120">
        <v>0</v>
      </c>
      <c r="F1246" s="74">
        <f t="shared" si="29"/>
      </c>
      <c r="G1246" s="66"/>
    </row>
    <row r="1247" spans="1:7" ht="14.25">
      <c r="A1247" s="111" t="s">
        <v>1522</v>
      </c>
      <c r="B1247" s="120"/>
      <c r="C1247" s="120"/>
      <c r="D1247" s="120"/>
      <c r="E1247" s="120">
        <v>0</v>
      </c>
      <c r="F1247" s="74">
        <f t="shared" si="29"/>
      </c>
      <c r="G1247" s="66"/>
    </row>
    <row r="1248" spans="1:7" ht="14.25">
      <c r="A1248" s="111" t="s">
        <v>1523</v>
      </c>
      <c r="B1248" s="120"/>
      <c r="C1248" s="120"/>
      <c r="D1248" s="120"/>
      <c r="E1248" s="120">
        <v>0</v>
      </c>
      <c r="F1248" s="74">
        <f t="shared" si="29"/>
      </c>
      <c r="G1248" s="66"/>
    </row>
    <row r="1249" spans="1:7" ht="14.25">
      <c r="A1249" s="111" t="s">
        <v>1524</v>
      </c>
      <c r="B1249" s="120"/>
      <c r="C1249" s="120"/>
      <c r="D1249" s="120"/>
      <c r="E1249" s="120">
        <v>0</v>
      </c>
      <c r="F1249" s="74">
        <f t="shared" si="29"/>
      </c>
      <c r="G1249" s="66"/>
    </row>
    <row r="1250" spans="1:7" ht="14.25">
      <c r="A1250" s="111" t="s">
        <v>1525</v>
      </c>
      <c r="B1250" s="120"/>
      <c r="C1250" s="120"/>
      <c r="D1250" s="120"/>
      <c r="E1250" s="120">
        <v>0</v>
      </c>
      <c r="F1250" s="74">
        <f t="shared" si="29"/>
      </c>
      <c r="G1250" s="66"/>
    </row>
    <row r="1251" spans="1:7" ht="14.25">
      <c r="A1251" s="111" t="s">
        <v>1526</v>
      </c>
      <c r="B1251" s="120"/>
      <c r="C1251" s="120"/>
      <c r="D1251" s="120"/>
      <c r="E1251" s="120">
        <v>0</v>
      </c>
      <c r="F1251" s="74">
        <f t="shared" si="29"/>
      </c>
      <c r="G1251" s="66"/>
    </row>
    <row r="1252" spans="1:7" ht="14.25">
      <c r="A1252" s="111" t="s">
        <v>1527</v>
      </c>
      <c r="B1252" s="120"/>
      <c r="C1252" s="120"/>
      <c r="D1252" s="120"/>
      <c r="E1252" s="120">
        <v>0</v>
      </c>
      <c r="F1252" s="74">
        <f t="shared" si="29"/>
      </c>
      <c r="G1252" s="66"/>
    </row>
    <row r="1253" spans="1:7" ht="14.25">
      <c r="A1253" s="111" t="s">
        <v>1528</v>
      </c>
      <c r="B1253" s="120"/>
      <c r="C1253" s="120"/>
      <c r="D1253" s="120"/>
      <c r="E1253" s="120">
        <v>0</v>
      </c>
      <c r="F1253" s="74">
        <f t="shared" si="29"/>
      </c>
      <c r="G1253" s="66"/>
    </row>
    <row r="1254" spans="1:7" ht="14.25">
      <c r="A1254" s="111" t="s">
        <v>1529</v>
      </c>
      <c r="B1254" s="120"/>
      <c r="C1254" s="120"/>
      <c r="D1254" s="120"/>
      <c r="E1254" s="120">
        <v>0</v>
      </c>
      <c r="F1254" s="74">
        <f t="shared" si="29"/>
      </c>
      <c r="G1254" s="66"/>
    </row>
    <row r="1255" spans="1:7" ht="14.25">
      <c r="A1255" s="111" t="s">
        <v>1530</v>
      </c>
      <c r="B1255" s="120"/>
      <c r="C1255" s="120"/>
      <c r="D1255" s="120"/>
      <c r="E1255" s="120">
        <v>0</v>
      </c>
      <c r="F1255" s="74">
        <f t="shared" si="29"/>
      </c>
      <c r="G1255" s="66"/>
    </row>
    <row r="1256" spans="1:7" ht="14.25">
      <c r="A1256" s="111" t="s">
        <v>1531</v>
      </c>
      <c r="B1256" s="120"/>
      <c r="C1256" s="120"/>
      <c r="D1256" s="120"/>
      <c r="E1256" s="120">
        <v>0</v>
      </c>
      <c r="F1256" s="74">
        <f t="shared" si="29"/>
      </c>
      <c r="G1256" s="66"/>
    </row>
    <row r="1257" spans="1:7" ht="14.25">
      <c r="A1257" s="111" t="s">
        <v>1532</v>
      </c>
      <c r="B1257" s="120"/>
      <c r="C1257" s="120"/>
      <c r="D1257" s="120"/>
      <c r="E1257" s="120">
        <v>0</v>
      </c>
      <c r="F1257" s="74">
        <f t="shared" si="29"/>
      </c>
      <c r="G1257" s="66"/>
    </row>
    <row r="1258" spans="1:7" ht="14.25">
      <c r="A1258" s="111" t="s">
        <v>1533</v>
      </c>
      <c r="B1258" s="120"/>
      <c r="C1258" s="120"/>
      <c r="D1258" s="120"/>
      <c r="E1258" s="120">
        <v>0</v>
      </c>
      <c r="F1258" s="74">
        <f t="shared" si="29"/>
      </c>
      <c r="G1258" s="66"/>
    </row>
    <row r="1259" spans="1:7" ht="14.25">
      <c r="A1259" s="111" t="s">
        <v>726</v>
      </c>
      <c r="B1259" s="120"/>
      <c r="C1259" s="120"/>
      <c r="D1259" s="120"/>
      <c r="E1259" s="120">
        <v>0</v>
      </c>
      <c r="F1259" s="74">
        <f t="shared" si="29"/>
      </c>
      <c r="G1259" s="66"/>
    </row>
    <row r="1260" spans="1:7" ht="14.25">
      <c r="A1260" s="111" t="s">
        <v>1534</v>
      </c>
      <c r="B1260" s="120"/>
      <c r="C1260" s="120"/>
      <c r="D1260" s="120"/>
      <c r="E1260" s="120">
        <v>0</v>
      </c>
      <c r="F1260" s="74">
        <f t="shared" si="29"/>
      </c>
      <c r="G1260" s="66"/>
    </row>
    <row r="1261" spans="1:7" ht="14.25">
      <c r="A1261" s="116" t="s">
        <v>307</v>
      </c>
      <c r="B1261" s="120">
        <f>SUM(B1262:B1269)</f>
        <v>0</v>
      </c>
      <c r="C1261" s="120">
        <f>SUM(C1262:C1269)</f>
        <v>0</v>
      </c>
      <c r="D1261" s="120">
        <f>SUM(D1262:D1269)</f>
        <v>0</v>
      </c>
      <c r="E1261" s="120">
        <f>SUM(E1262:E1269)</f>
        <v>0</v>
      </c>
      <c r="F1261" s="74">
        <f t="shared" si="29"/>
      </c>
      <c r="G1261" s="66"/>
    </row>
    <row r="1262" spans="1:7" ht="14.25">
      <c r="A1262" s="111" t="s">
        <v>717</v>
      </c>
      <c r="B1262" s="120"/>
      <c r="C1262" s="120"/>
      <c r="D1262" s="120"/>
      <c r="E1262" s="120">
        <v>0</v>
      </c>
      <c r="F1262" s="74">
        <f t="shared" si="29"/>
      </c>
      <c r="G1262" s="66"/>
    </row>
    <row r="1263" spans="1:7" ht="14.25">
      <c r="A1263" s="111" t="s">
        <v>718</v>
      </c>
      <c r="B1263" s="120"/>
      <c r="C1263" s="120"/>
      <c r="D1263" s="120"/>
      <c r="E1263" s="120">
        <v>0</v>
      </c>
      <c r="F1263" s="74">
        <f t="shared" si="29"/>
      </c>
      <c r="G1263" s="66"/>
    </row>
    <row r="1264" spans="1:7" ht="14.25">
      <c r="A1264" s="111" t="s">
        <v>719</v>
      </c>
      <c r="B1264" s="120"/>
      <c r="C1264" s="120"/>
      <c r="D1264" s="120"/>
      <c r="E1264" s="120">
        <v>0</v>
      </c>
      <c r="F1264" s="74">
        <f t="shared" si="29"/>
      </c>
      <c r="G1264" s="66"/>
    </row>
    <row r="1265" spans="1:7" ht="14.25">
      <c r="A1265" s="111" t="s">
        <v>1535</v>
      </c>
      <c r="B1265" s="120"/>
      <c r="C1265" s="120"/>
      <c r="D1265" s="120"/>
      <c r="E1265" s="120">
        <v>0</v>
      </c>
      <c r="F1265" s="74">
        <f t="shared" si="29"/>
      </c>
      <c r="G1265" s="66"/>
    </row>
    <row r="1266" spans="1:7" ht="14.25">
      <c r="A1266" s="111" t="s">
        <v>1536</v>
      </c>
      <c r="B1266" s="120"/>
      <c r="C1266" s="120"/>
      <c r="D1266" s="120"/>
      <c r="E1266" s="120">
        <v>0</v>
      </c>
      <c r="F1266" s="74">
        <f t="shared" si="29"/>
      </c>
      <c r="G1266" s="66"/>
    </row>
    <row r="1267" spans="1:7" ht="14.25">
      <c r="A1267" s="111" t="s">
        <v>1537</v>
      </c>
      <c r="B1267" s="120"/>
      <c r="C1267" s="120"/>
      <c r="D1267" s="120"/>
      <c r="E1267" s="120">
        <v>0</v>
      </c>
      <c r="F1267" s="74">
        <f t="shared" si="29"/>
      </c>
      <c r="G1267" s="66"/>
    </row>
    <row r="1268" spans="1:7" ht="14.25">
      <c r="A1268" s="111" t="s">
        <v>726</v>
      </c>
      <c r="B1268" s="120"/>
      <c r="C1268" s="120"/>
      <c r="D1268" s="120"/>
      <c r="E1268" s="120">
        <v>0</v>
      </c>
      <c r="F1268" s="74">
        <f t="shared" si="29"/>
      </c>
      <c r="G1268" s="66"/>
    </row>
    <row r="1269" spans="1:7" ht="14.25">
      <c r="A1269" s="111" t="s">
        <v>1538</v>
      </c>
      <c r="B1269" s="120"/>
      <c r="C1269" s="120"/>
      <c r="D1269" s="120"/>
      <c r="E1269" s="120">
        <v>0</v>
      </c>
      <c r="F1269" s="74">
        <f t="shared" si="29"/>
      </c>
      <c r="G1269" s="66"/>
    </row>
    <row r="1270" spans="1:7" ht="14.25">
      <c r="A1270" s="116" t="s">
        <v>308</v>
      </c>
      <c r="B1270" s="120">
        <f>SUM(B1271:B1282)</f>
        <v>0</v>
      </c>
      <c r="C1270" s="120">
        <f>SUM(C1271:C1282)</f>
        <v>0</v>
      </c>
      <c r="D1270" s="120">
        <f>SUM(D1271:D1282)</f>
        <v>0</v>
      </c>
      <c r="E1270" s="120">
        <f>SUM(E1271:E1282)</f>
        <v>0</v>
      </c>
      <c r="F1270" s="74">
        <f t="shared" si="29"/>
      </c>
      <c r="G1270" s="66"/>
    </row>
    <row r="1271" spans="1:7" ht="14.25">
      <c r="A1271" s="111" t="s">
        <v>717</v>
      </c>
      <c r="B1271" s="120"/>
      <c r="C1271" s="120"/>
      <c r="D1271" s="120"/>
      <c r="E1271" s="120">
        <v>0</v>
      </c>
      <c r="F1271" s="74">
        <f t="shared" si="29"/>
      </c>
      <c r="G1271" s="66"/>
    </row>
    <row r="1272" spans="1:7" ht="14.25">
      <c r="A1272" s="111" t="s">
        <v>718</v>
      </c>
      <c r="B1272" s="120"/>
      <c r="C1272" s="120"/>
      <c r="D1272" s="120"/>
      <c r="E1272" s="120">
        <v>0</v>
      </c>
      <c r="F1272" s="74">
        <f t="shared" si="29"/>
      </c>
      <c r="G1272" s="66"/>
    </row>
    <row r="1273" spans="1:7" ht="14.25">
      <c r="A1273" s="111" t="s">
        <v>719</v>
      </c>
      <c r="B1273" s="120"/>
      <c r="C1273" s="120"/>
      <c r="D1273" s="120"/>
      <c r="E1273" s="120">
        <v>0</v>
      </c>
      <c r="F1273" s="74">
        <f t="shared" si="29"/>
      </c>
      <c r="G1273" s="66"/>
    </row>
    <row r="1274" spans="1:7" ht="14.25">
      <c r="A1274" s="111" t="s">
        <v>1539</v>
      </c>
      <c r="B1274" s="120"/>
      <c r="C1274" s="120"/>
      <c r="D1274" s="120"/>
      <c r="E1274" s="120">
        <v>0</v>
      </c>
      <c r="F1274" s="74">
        <f t="shared" si="29"/>
      </c>
      <c r="G1274" s="66"/>
    </row>
    <row r="1275" spans="1:7" ht="14.25">
      <c r="A1275" s="111" t="s">
        <v>1540</v>
      </c>
      <c r="B1275" s="120"/>
      <c r="C1275" s="120"/>
      <c r="D1275" s="120"/>
      <c r="E1275" s="120">
        <v>0</v>
      </c>
      <c r="F1275" s="74">
        <f t="shared" si="29"/>
      </c>
      <c r="G1275" s="66"/>
    </row>
    <row r="1276" spans="1:7" ht="14.25">
      <c r="A1276" s="111" t="s">
        <v>1541</v>
      </c>
      <c r="B1276" s="120"/>
      <c r="C1276" s="120"/>
      <c r="D1276" s="120"/>
      <c r="E1276" s="120">
        <v>0</v>
      </c>
      <c r="F1276" s="74">
        <f t="shared" si="29"/>
      </c>
      <c r="G1276" s="66"/>
    </row>
    <row r="1277" spans="1:7" ht="14.25">
      <c r="A1277" s="111" t="s">
        <v>1542</v>
      </c>
      <c r="B1277" s="120"/>
      <c r="C1277" s="120"/>
      <c r="D1277" s="120"/>
      <c r="E1277" s="120">
        <v>0</v>
      </c>
      <c r="F1277" s="74">
        <f t="shared" si="29"/>
      </c>
      <c r="G1277" s="66"/>
    </row>
    <row r="1278" spans="1:7" ht="14.25">
      <c r="A1278" s="111" t="s">
        <v>1543</v>
      </c>
      <c r="B1278" s="120"/>
      <c r="C1278" s="120"/>
      <c r="D1278" s="120"/>
      <c r="E1278" s="120">
        <v>0</v>
      </c>
      <c r="F1278" s="74">
        <f t="shared" si="29"/>
      </c>
      <c r="G1278" s="66"/>
    </row>
    <row r="1279" spans="1:7" ht="14.25">
      <c r="A1279" s="111" t="s">
        <v>1544</v>
      </c>
      <c r="B1279" s="120"/>
      <c r="C1279" s="120"/>
      <c r="D1279" s="120"/>
      <c r="E1279" s="120">
        <v>0</v>
      </c>
      <c r="F1279" s="74">
        <f t="shared" si="29"/>
      </c>
      <c r="G1279" s="66"/>
    </row>
    <row r="1280" spans="1:7" ht="14.25">
      <c r="A1280" s="111" t="s">
        <v>1545</v>
      </c>
      <c r="B1280" s="120"/>
      <c r="C1280" s="120"/>
      <c r="D1280" s="120"/>
      <c r="E1280" s="120">
        <v>0</v>
      </c>
      <c r="F1280" s="74">
        <f t="shared" si="29"/>
      </c>
      <c r="G1280" s="66"/>
    </row>
    <row r="1281" spans="1:7" ht="14.25">
      <c r="A1281" s="111" t="s">
        <v>1546</v>
      </c>
      <c r="B1281" s="120"/>
      <c r="C1281" s="120"/>
      <c r="D1281" s="120"/>
      <c r="E1281" s="120">
        <v>0</v>
      </c>
      <c r="F1281" s="74">
        <f t="shared" si="29"/>
      </c>
      <c r="G1281" s="66"/>
    </row>
    <row r="1282" spans="1:7" ht="14.25">
      <c r="A1282" s="111" t="s">
        <v>1547</v>
      </c>
      <c r="B1282" s="120"/>
      <c r="C1282" s="120"/>
      <c r="D1282" s="120"/>
      <c r="E1282" s="120">
        <v>0</v>
      </c>
      <c r="F1282" s="74">
        <f t="shared" si="29"/>
      </c>
      <c r="G1282" s="66"/>
    </row>
    <row r="1283" spans="1:7" ht="14.25">
      <c r="A1283" s="116" t="s">
        <v>309</v>
      </c>
      <c r="B1283" s="120">
        <f>SUM(B1284:B1297)</f>
        <v>31</v>
      </c>
      <c r="C1283" s="120">
        <f>SUM(C1284:C1297)</f>
        <v>25.73</v>
      </c>
      <c r="D1283" s="120">
        <f>SUM(D1284:D1297)</f>
        <v>479</v>
      </c>
      <c r="E1283" s="120">
        <f>SUM(E1284:E1297)</f>
        <v>479</v>
      </c>
      <c r="F1283" s="74">
        <f t="shared" si="29"/>
        <v>100</v>
      </c>
      <c r="G1283" s="66">
        <f>(E1283-B1283)/B1283*100</f>
        <v>1445.1612903225805</v>
      </c>
    </row>
    <row r="1284" spans="1:7" ht="14.25">
      <c r="A1284" s="111" t="s">
        <v>717</v>
      </c>
      <c r="B1284" s="120"/>
      <c r="C1284" s="120">
        <v>0</v>
      </c>
      <c r="D1284" s="120"/>
      <c r="E1284" s="120">
        <v>0</v>
      </c>
      <c r="F1284" s="74">
        <f aca="true" t="shared" si="30" ref="F1284:F1347">IF(D1284&lt;&gt;0,(E1284/D1284)*100,"")</f>
      </c>
      <c r="G1284" s="66"/>
    </row>
    <row r="1285" spans="1:7" ht="14.25">
      <c r="A1285" s="111" t="s">
        <v>718</v>
      </c>
      <c r="B1285" s="120"/>
      <c r="C1285" s="120">
        <v>0</v>
      </c>
      <c r="D1285" s="120"/>
      <c r="E1285" s="120">
        <v>0</v>
      </c>
      <c r="F1285" s="74">
        <f t="shared" si="30"/>
      </c>
      <c r="G1285" s="66"/>
    </row>
    <row r="1286" spans="1:7" ht="14.25">
      <c r="A1286" s="111" t="s">
        <v>719</v>
      </c>
      <c r="B1286" s="120"/>
      <c r="C1286" s="120">
        <v>0</v>
      </c>
      <c r="D1286" s="120"/>
      <c r="E1286" s="120">
        <v>0</v>
      </c>
      <c r="F1286" s="74">
        <f t="shared" si="30"/>
      </c>
      <c r="G1286" s="66"/>
    </row>
    <row r="1287" spans="1:7" ht="14.25">
      <c r="A1287" s="111" t="s">
        <v>1548</v>
      </c>
      <c r="B1287" s="120">
        <v>13</v>
      </c>
      <c r="C1287" s="120">
        <v>22.73</v>
      </c>
      <c r="D1287" s="120">
        <v>22</v>
      </c>
      <c r="E1287" s="120">
        <v>22</v>
      </c>
      <c r="F1287" s="74">
        <f t="shared" si="30"/>
        <v>100</v>
      </c>
      <c r="G1287" s="66">
        <f>(E1287-B1287)/B1287*100</f>
        <v>69.23076923076923</v>
      </c>
    </row>
    <row r="1288" spans="1:7" ht="14.25">
      <c r="A1288" s="111" t="s">
        <v>1549</v>
      </c>
      <c r="B1288" s="120"/>
      <c r="C1288" s="120">
        <v>0</v>
      </c>
      <c r="D1288" s="120"/>
      <c r="E1288" s="120">
        <v>0</v>
      </c>
      <c r="F1288" s="74">
        <f t="shared" si="30"/>
      </c>
      <c r="G1288" s="66"/>
    </row>
    <row r="1289" spans="1:7" ht="14.25">
      <c r="A1289" s="111" t="s">
        <v>1550</v>
      </c>
      <c r="B1289" s="120"/>
      <c r="C1289" s="120">
        <v>0</v>
      </c>
      <c r="D1289" s="120"/>
      <c r="E1289" s="120">
        <v>0</v>
      </c>
      <c r="F1289" s="74">
        <f t="shared" si="30"/>
      </c>
      <c r="G1289" s="66"/>
    </row>
    <row r="1290" spans="1:7" ht="14.25">
      <c r="A1290" s="111" t="s">
        <v>1551</v>
      </c>
      <c r="B1290" s="120"/>
      <c r="C1290" s="120">
        <v>0</v>
      </c>
      <c r="D1290" s="120"/>
      <c r="E1290" s="120">
        <v>0</v>
      </c>
      <c r="F1290" s="74">
        <f t="shared" si="30"/>
      </c>
      <c r="G1290" s="66"/>
    </row>
    <row r="1291" spans="1:7" ht="14.25">
      <c r="A1291" s="111" t="s">
        <v>1552</v>
      </c>
      <c r="B1291" s="120"/>
      <c r="C1291" s="120">
        <v>0</v>
      </c>
      <c r="D1291" s="120"/>
      <c r="E1291" s="120">
        <v>0</v>
      </c>
      <c r="F1291" s="74">
        <f t="shared" si="30"/>
      </c>
      <c r="G1291" s="66"/>
    </row>
    <row r="1292" spans="1:7" ht="14.25">
      <c r="A1292" s="111" t="s">
        <v>1553</v>
      </c>
      <c r="B1292" s="120"/>
      <c r="C1292" s="120">
        <v>0</v>
      </c>
      <c r="D1292" s="120"/>
      <c r="E1292" s="120">
        <v>0</v>
      </c>
      <c r="F1292" s="74">
        <f t="shared" si="30"/>
      </c>
      <c r="G1292" s="66"/>
    </row>
    <row r="1293" spans="1:7" ht="14.25">
      <c r="A1293" s="111" t="s">
        <v>1554</v>
      </c>
      <c r="B1293" s="120"/>
      <c r="C1293" s="120">
        <v>0</v>
      </c>
      <c r="D1293" s="120"/>
      <c r="E1293" s="120">
        <v>0</v>
      </c>
      <c r="F1293" s="74">
        <f t="shared" si="30"/>
      </c>
      <c r="G1293" s="66"/>
    </row>
    <row r="1294" spans="1:7" ht="14.25">
      <c r="A1294" s="111" t="s">
        <v>1555</v>
      </c>
      <c r="B1294" s="120"/>
      <c r="C1294" s="120">
        <v>0</v>
      </c>
      <c r="D1294" s="120"/>
      <c r="E1294" s="120">
        <v>0</v>
      </c>
      <c r="F1294" s="74">
        <f t="shared" si="30"/>
      </c>
      <c r="G1294" s="66"/>
    </row>
    <row r="1295" spans="1:7" ht="14.25">
      <c r="A1295" s="111" t="s">
        <v>1556</v>
      </c>
      <c r="B1295" s="120"/>
      <c r="C1295" s="120">
        <v>0</v>
      </c>
      <c r="D1295" s="120"/>
      <c r="E1295" s="120">
        <v>0</v>
      </c>
      <c r="F1295" s="74">
        <f t="shared" si="30"/>
      </c>
      <c r="G1295" s="66"/>
    </row>
    <row r="1296" spans="1:7" ht="14.25">
      <c r="A1296" s="111" t="s">
        <v>1557</v>
      </c>
      <c r="B1296" s="120"/>
      <c r="C1296" s="120">
        <v>0</v>
      </c>
      <c r="D1296" s="120"/>
      <c r="E1296" s="120">
        <v>0</v>
      </c>
      <c r="F1296" s="74">
        <f t="shared" si="30"/>
      </c>
      <c r="G1296" s="66"/>
    </row>
    <row r="1297" spans="1:7" ht="14.25">
      <c r="A1297" s="111" t="s">
        <v>1558</v>
      </c>
      <c r="B1297" s="120">
        <v>18</v>
      </c>
      <c r="C1297" s="120">
        <v>3</v>
      </c>
      <c r="D1297" s="120">
        <v>457</v>
      </c>
      <c r="E1297" s="120">
        <v>457</v>
      </c>
      <c r="F1297" s="74">
        <f t="shared" si="30"/>
        <v>100</v>
      </c>
      <c r="G1297" s="66">
        <f>(E1297-B1297)/B1297*100</f>
        <v>2438.888888888889</v>
      </c>
    </row>
    <row r="1298" spans="1:7" ht="14.25">
      <c r="A1298" s="116" t="s">
        <v>1559</v>
      </c>
      <c r="B1298" s="120">
        <f>B1299</f>
        <v>0</v>
      </c>
      <c r="C1298" s="120">
        <f>C1299</f>
        <v>0</v>
      </c>
      <c r="D1298" s="120">
        <f>D1299</f>
        <v>0</v>
      </c>
      <c r="E1298" s="120">
        <f>E1299</f>
        <v>0</v>
      </c>
      <c r="F1298" s="74">
        <f t="shared" si="30"/>
      </c>
      <c r="G1298" s="66"/>
    </row>
    <row r="1299" spans="1:7" ht="14.25">
      <c r="A1299" s="111" t="s">
        <v>1560</v>
      </c>
      <c r="B1299" s="120"/>
      <c r="C1299" s="120"/>
      <c r="D1299" s="120"/>
      <c r="E1299" s="120">
        <v>0</v>
      </c>
      <c r="F1299" s="74">
        <f t="shared" si="30"/>
      </c>
      <c r="G1299" s="66"/>
    </row>
    <row r="1300" spans="1:7" ht="14.25">
      <c r="A1300" s="116" t="s">
        <v>310</v>
      </c>
      <c r="B1300" s="120">
        <f>SUM(B1301,B1310,B1314)</f>
        <v>8014</v>
      </c>
      <c r="C1300" s="120">
        <f>SUM(C1301,C1310,C1314)</f>
        <v>2491</v>
      </c>
      <c r="D1300" s="120">
        <f>SUM(D1301,D1310,D1314)</f>
        <v>9416</v>
      </c>
      <c r="E1300" s="120">
        <f>SUM(E1301,E1310,E1314)</f>
        <v>9416</v>
      </c>
      <c r="F1300" s="74">
        <f t="shared" si="30"/>
        <v>100</v>
      </c>
      <c r="G1300" s="66">
        <f>(E1300-B1300)/B1300*100</f>
        <v>17.49438482655353</v>
      </c>
    </row>
    <row r="1301" spans="1:7" ht="14.25">
      <c r="A1301" s="116" t="s">
        <v>311</v>
      </c>
      <c r="B1301" s="120">
        <f>SUM(B1302:B1309)</f>
        <v>3307</v>
      </c>
      <c r="C1301" s="120">
        <f>SUM(C1302:C1309)</f>
        <v>0</v>
      </c>
      <c r="D1301" s="120">
        <f>SUM(D1302:D1309)</f>
        <v>6469</v>
      </c>
      <c r="E1301" s="120">
        <f>SUM(E1302:E1309)</f>
        <v>6469</v>
      </c>
      <c r="F1301" s="74">
        <f t="shared" si="30"/>
        <v>100</v>
      </c>
      <c r="G1301" s="66">
        <f>(E1301-B1301)/B1301*100</f>
        <v>95.61536135470215</v>
      </c>
    </row>
    <row r="1302" spans="1:7" ht="14.25">
      <c r="A1302" s="111" t="s">
        <v>1561</v>
      </c>
      <c r="B1302" s="120">
        <v>18</v>
      </c>
      <c r="C1302" s="120"/>
      <c r="D1302" s="120">
        <v>28</v>
      </c>
      <c r="E1302" s="120">
        <v>28</v>
      </c>
      <c r="F1302" s="74">
        <f t="shared" si="30"/>
        <v>100</v>
      </c>
      <c r="G1302" s="66">
        <f>(E1302-B1302)/B1302*100</f>
        <v>55.55555555555556</v>
      </c>
    </row>
    <row r="1303" spans="1:7" ht="14.25">
      <c r="A1303" s="111" t="s">
        <v>1562</v>
      </c>
      <c r="B1303" s="120"/>
      <c r="C1303" s="120"/>
      <c r="D1303" s="120">
        <v>0</v>
      </c>
      <c r="E1303" s="120">
        <v>0</v>
      </c>
      <c r="F1303" s="74">
        <f t="shared" si="30"/>
      </c>
      <c r="G1303" s="66"/>
    </row>
    <row r="1304" spans="1:7" ht="14.25">
      <c r="A1304" s="111" t="s">
        <v>1563</v>
      </c>
      <c r="B1304" s="120">
        <v>634</v>
      </c>
      <c r="C1304" s="120"/>
      <c r="D1304" s="120">
        <v>1754</v>
      </c>
      <c r="E1304" s="120">
        <v>1754</v>
      </c>
      <c r="F1304" s="74">
        <f t="shared" si="30"/>
        <v>100</v>
      </c>
      <c r="G1304" s="66">
        <f>(E1304-B1304)/B1304*100</f>
        <v>176.65615141955834</v>
      </c>
    </row>
    <row r="1305" spans="1:7" ht="14.25">
      <c r="A1305" s="111" t="s">
        <v>1564</v>
      </c>
      <c r="B1305" s="120"/>
      <c r="C1305" s="120"/>
      <c r="D1305" s="120">
        <v>0</v>
      </c>
      <c r="E1305" s="120">
        <v>0</v>
      </c>
      <c r="F1305" s="74">
        <f t="shared" si="30"/>
      </c>
      <c r="G1305" s="66"/>
    </row>
    <row r="1306" spans="1:7" ht="14.25">
      <c r="A1306" s="111" t="s">
        <v>1565</v>
      </c>
      <c r="B1306" s="120">
        <v>2062</v>
      </c>
      <c r="C1306" s="120"/>
      <c r="D1306" s="120">
        <v>2459</v>
      </c>
      <c r="E1306" s="120">
        <v>2459</v>
      </c>
      <c r="F1306" s="74">
        <f t="shared" si="30"/>
        <v>100</v>
      </c>
      <c r="G1306" s="66">
        <f aca="true" t="shared" si="31" ref="G1306:G1311">(E1306-B1306)/B1306*100</f>
        <v>19.253152279340448</v>
      </c>
    </row>
    <row r="1307" spans="1:7" ht="14.25">
      <c r="A1307" s="111" t="s">
        <v>1566</v>
      </c>
      <c r="B1307" s="120">
        <v>153</v>
      </c>
      <c r="C1307" s="120"/>
      <c r="D1307" s="120">
        <v>528</v>
      </c>
      <c r="E1307" s="120">
        <v>528</v>
      </c>
      <c r="F1307" s="74">
        <f t="shared" si="30"/>
        <v>100</v>
      </c>
      <c r="G1307" s="66">
        <f t="shared" si="31"/>
        <v>245.0980392156863</v>
      </c>
    </row>
    <row r="1308" spans="1:7" ht="14.25">
      <c r="A1308" s="111" t="s">
        <v>1567</v>
      </c>
      <c r="B1308" s="120">
        <v>120</v>
      </c>
      <c r="C1308" s="120"/>
      <c r="D1308" s="120">
        <v>80</v>
      </c>
      <c r="E1308" s="120">
        <v>80</v>
      </c>
      <c r="F1308" s="74">
        <f t="shared" si="30"/>
        <v>100</v>
      </c>
      <c r="G1308" s="66">
        <f t="shared" si="31"/>
        <v>-33.33333333333333</v>
      </c>
    </row>
    <row r="1309" spans="1:7" ht="14.25">
      <c r="A1309" s="111" t="s">
        <v>1568</v>
      </c>
      <c r="B1309" s="120">
        <v>320</v>
      </c>
      <c r="C1309" s="120"/>
      <c r="D1309" s="120">
        <v>1620</v>
      </c>
      <c r="E1309" s="120">
        <v>1620</v>
      </c>
      <c r="F1309" s="74">
        <f t="shared" si="30"/>
        <v>100</v>
      </c>
      <c r="G1309" s="66">
        <f t="shared" si="31"/>
        <v>406.25</v>
      </c>
    </row>
    <row r="1310" spans="1:7" ht="14.25">
      <c r="A1310" s="116" t="s">
        <v>312</v>
      </c>
      <c r="B1310" s="120">
        <f>SUM(B1311:B1313)</f>
        <v>4707</v>
      </c>
      <c r="C1310" s="120">
        <f>SUM(C1311:C1313)</f>
        <v>2491</v>
      </c>
      <c r="D1310" s="120">
        <f>SUM(D1311:D1313)</f>
        <v>2947</v>
      </c>
      <c r="E1310" s="120">
        <f>SUM(E1311:E1313)</f>
        <v>2947</v>
      </c>
      <c r="F1310" s="74">
        <f t="shared" si="30"/>
        <v>100</v>
      </c>
      <c r="G1310" s="66">
        <f t="shared" si="31"/>
        <v>-37.39111960909284</v>
      </c>
    </row>
    <row r="1311" spans="1:7" ht="14.25">
      <c r="A1311" s="111" t="s">
        <v>1569</v>
      </c>
      <c r="B1311" s="120">
        <v>4663</v>
      </c>
      <c r="C1311" s="120">
        <v>2491</v>
      </c>
      <c r="D1311" s="120">
        <v>2514</v>
      </c>
      <c r="E1311" s="120">
        <v>2514</v>
      </c>
      <c r="F1311" s="74">
        <f t="shared" si="30"/>
        <v>100</v>
      </c>
      <c r="G1311" s="66">
        <f t="shared" si="31"/>
        <v>-46.08621059403817</v>
      </c>
    </row>
    <row r="1312" spans="1:7" ht="14.25">
      <c r="A1312" s="111" t="s">
        <v>1570</v>
      </c>
      <c r="B1312" s="120"/>
      <c r="C1312" s="120"/>
      <c r="D1312" s="120">
        <v>0</v>
      </c>
      <c r="E1312" s="120">
        <v>0</v>
      </c>
      <c r="F1312" s="74">
        <f t="shared" si="30"/>
      </c>
      <c r="G1312" s="66"/>
    </row>
    <row r="1313" spans="1:7" ht="14.25">
      <c r="A1313" s="111" t="s">
        <v>1571</v>
      </c>
      <c r="B1313" s="120">
        <v>44</v>
      </c>
      <c r="C1313" s="120"/>
      <c r="D1313" s="120">
        <v>433</v>
      </c>
      <c r="E1313" s="120">
        <v>433</v>
      </c>
      <c r="F1313" s="74">
        <f t="shared" si="30"/>
        <v>100</v>
      </c>
      <c r="G1313" s="66">
        <f>(E1313-B1313)/B1313*100</f>
        <v>884.0909090909091</v>
      </c>
    </row>
    <row r="1314" spans="1:7" ht="14.25">
      <c r="A1314" s="116" t="s">
        <v>313</v>
      </c>
      <c r="B1314" s="120">
        <f>SUM(B1315:B1317)</f>
        <v>0</v>
      </c>
      <c r="C1314" s="120">
        <f>SUM(C1315:C1317)</f>
        <v>0</v>
      </c>
      <c r="D1314" s="120">
        <f>SUM(D1315:D1317)</f>
        <v>0</v>
      </c>
      <c r="E1314" s="120">
        <f>SUM(E1315:E1317)</f>
        <v>0</v>
      </c>
      <c r="F1314" s="74">
        <f t="shared" si="30"/>
      </c>
      <c r="G1314" s="66"/>
    </row>
    <row r="1315" spans="1:7" ht="14.25">
      <c r="A1315" s="111" t="s">
        <v>1572</v>
      </c>
      <c r="B1315" s="120"/>
      <c r="C1315" s="120"/>
      <c r="D1315" s="120">
        <v>0</v>
      </c>
      <c r="E1315" s="120">
        <v>0</v>
      </c>
      <c r="F1315" s="74">
        <f t="shared" si="30"/>
      </c>
      <c r="G1315" s="66"/>
    </row>
    <row r="1316" spans="1:7" ht="14.25">
      <c r="A1316" s="111" t="s">
        <v>1573</v>
      </c>
      <c r="B1316" s="120"/>
      <c r="C1316" s="120"/>
      <c r="D1316" s="120">
        <v>0</v>
      </c>
      <c r="E1316" s="120">
        <v>0</v>
      </c>
      <c r="F1316" s="74">
        <f t="shared" si="30"/>
      </c>
      <c r="G1316" s="66"/>
    </row>
    <row r="1317" spans="1:7" ht="14.25">
      <c r="A1317" s="111" t="s">
        <v>1574</v>
      </c>
      <c r="B1317" s="120"/>
      <c r="C1317" s="120"/>
      <c r="D1317" s="120">
        <v>0</v>
      </c>
      <c r="E1317" s="120">
        <v>0</v>
      </c>
      <c r="F1317" s="74">
        <f t="shared" si="30"/>
      </c>
      <c r="G1317" s="66"/>
    </row>
    <row r="1318" spans="1:7" ht="14.25">
      <c r="A1318" s="116" t="s">
        <v>314</v>
      </c>
      <c r="B1318" s="120">
        <f>SUM(B1319,B1334,B1348,B1353,B1359)</f>
        <v>505</v>
      </c>
      <c r="C1318" s="120">
        <f>SUM(C1319,C1334,C1348,C1353,C1359)</f>
        <v>188.25</v>
      </c>
      <c r="D1318" s="120">
        <f>SUM(D1319,D1334,D1348,D1353,D1359)</f>
        <v>616</v>
      </c>
      <c r="E1318" s="120">
        <f>SUM(E1319,E1334,E1348,E1353,E1359)</f>
        <v>616</v>
      </c>
      <c r="F1318" s="74">
        <f t="shared" si="30"/>
        <v>100</v>
      </c>
      <c r="G1318" s="66">
        <f>(E1318-B1318)/B1318*100</f>
        <v>21.980198019801982</v>
      </c>
    </row>
    <row r="1319" spans="1:7" ht="14.25">
      <c r="A1319" s="116" t="s">
        <v>315</v>
      </c>
      <c r="B1319" s="120">
        <f>SUM(B1320:B1333)</f>
        <v>456</v>
      </c>
      <c r="C1319" s="120">
        <f>SUM(C1320:C1333)</f>
        <v>188.25</v>
      </c>
      <c r="D1319" s="120">
        <f>SUM(D1320:D1333)</f>
        <v>466</v>
      </c>
      <c r="E1319" s="120">
        <f>SUM(E1320:E1333)</f>
        <v>466</v>
      </c>
      <c r="F1319" s="74">
        <f t="shared" si="30"/>
        <v>100</v>
      </c>
      <c r="G1319" s="66">
        <f>(E1319-B1319)/B1319*100</f>
        <v>2.1929824561403506</v>
      </c>
    </row>
    <row r="1320" spans="1:7" ht="14.25">
      <c r="A1320" s="111" t="s">
        <v>717</v>
      </c>
      <c r="B1320" s="121">
        <v>143</v>
      </c>
      <c r="C1320" s="120">
        <v>124.43</v>
      </c>
      <c r="D1320" s="120">
        <v>137</v>
      </c>
      <c r="E1320" s="120">
        <v>137</v>
      </c>
      <c r="F1320" s="74">
        <f t="shared" si="30"/>
        <v>100</v>
      </c>
      <c r="G1320" s="66">
        <f>(E1320-B1320)/B1320*100</f>
        <v>-4.195804195804196</v>
      </c>
    </row>
    <row r="1321" spans="1:7" ht="14.25">
      <c r="A1321" s="111" t="s">
        <v>718</v>
      </c>
      <c r="B1321" s="121">
        <v>14</v>
      </c>
      <c r="C1321" s="120">
        <v>2</v>
      </c>
      <c r="D1321" s="120">
        <v>2</v>
      </c>
      <c r="E1321" s="120">
        <v>2</v>
      </c>
      <c r="F1321" s="74">
        <f t="shared" si="30"/>
        <v>100</v>
      </c>
      <c r="G1321" s="66">
        <f>(E1321-B1321)/B1321*100</f>
        <v>-85.71428571428571</v>
      </c>
    </row>
    <row r="1322" spans="1:7" ht="14.25">
      <c r="A1322" s="111" t="s">
        <v>719</v>
      </c>
      <c r="B1322" s="121"/>
      <c r="C1322" s="120">
        <v>0</v>
      </c>
      <c r="D1322" s="120">
        <v>0</v>
      </c>
      <c r="E1322" s="120">
        <v>0</v>
      </c>
      <c r="F1322" s="74">
        <f t="shared" si="30"/>
      </c>
      <c r="G1322" s="66"/>
    </row>
    <row r="1323" spans="1:7" ht="14.25">
      <c r="A1323" s="111" t="s">
        <v>1575</v>
      </c>
      <c r="B1323" s="121"/>
      <c r="C1323" s="120">
        <v>0</v>
      </c>
      <c r="D1323" s="120">
        <v>0</v>
      </c>
      <c r="E1323" s="120">
        <v>0</v>
      </c>
      <c r="F1323" s="74">
        <f t="shared" si="30"/>
      </c>
      <c r="G1323" s="66"/>
    </row>
    <row r="1324" spans="1:7" ht="14.25">
      <c r="A1324" s="111" t="s">
        <v>1576</v>
      </c>
      <c r="B1324" s="121"/>
      <c r="C1324" s="120">
        <v>0</v>
      </c>
      <c r="D1324" s="120">
        <v>0</v>
      </c>
      <c r="E1324" s="120">
        <v>0</v>
      </c>
      <c r="F1324" s="74">
        <f t="shared" si="30"/>
      </c>
      <c r="G1324" s="66"/>
    </row>
    <row r="1325" spans="1:7" ht="14.25">
      <c r="A1325" s="111" t="s">
        <v>1577</v>
      </c>
      <c r="B1325" s="121"/>
      <c r="C1325" s="120">
        <v>0</v>
      </c>
      <c r="D1325" s="120">
        <v>0</v>
      </c>
      <c r="E1325" s="120">
        <v>0</v>
      </c>
      <c r="F1325" s="74">
        <f t="shared" si="30"/>
      </c>
      <c r="G1325" s="66"/>
    </row>
    <row r="1326" spans="1:7" ht="14.25">
      <c r="A1326" s="111" t="s">
        <v>1578</v>
      </c>
      <c r="B1326" s="121"/>
      <c r="C1326" s="120">
        <v>0</v>
      </c>
      <c r="D1326" s="120">
        <v>0</v>
      </c>
      <c r="E1326" s="120">
        <v>0</v>
      </c>
      <c r="F1326" s="74">
        <f t="shared" si="30"/>
      </c>
      <c r="G1326" s="66"/>
    </row>
    <row r="1327" spans="1:7" ht="14.25">
      <c r="A1327" s="111" t="s">
        <v>1579</v>
      </c>
      <c r="B1327" s="121"/>
      <c r="C1327" s="120">
        <v>0</v>
      </c>
      <c r="D1327" s="120">
        <v>0</v>
      </c>
      <c r="E1327" s="120">
        <v>0</v>
      </c>
      <c r="F1327" s="74">
        <f t="shared" si="30"/>
      </c>
      <c r="G1327" s="66"/>
    </row>
    <row r="1328" spans="1:7" ht="14.25">
      <c r="A1328" s="111" t="s">
        <v>1580</v>
      </c>
      <c r="B1328" s="121"/>
      <c r="C1328" s="120">
        <v>0</v>
      </c>
      <c r="D1328" s="120">
        <v>0</v>
      </c>
      <c r="E1328" s="120">
        <v>0</v>
      </c>
      <c r="F1328" s="74">
        <f t="shared" si="30"/>
      </c>
      <c r="G1328" s="66"/>
    </row>
    <row r="1329" spans="1:7" ht="14.25">
      <c r="A1329" s="111" t="s">
        <v>1581</v>
      </c>
      <c r="B1329" s="121"/>
      <c r="C1329" s="120">
        <v>0</v>
      </c>
      <c r="D1329" s="120">
        <v>0</v>
      </c>
      <c r="E1329" s="120">
        <v>0</v>
      </c>
      <c r="F1329" s="74">
        <f t="shared" si="30"/>
      </c>
      <c r="G1329" s="66"/>
    </row>
    <row r="1330" spans="1:7" ht="14.25">
      <c r="A1330" s="111" t="s">
        <v>1582</v>
      </c>
      <c r="B1330" s="121"/>
      <c r="C1330" s="120">
        <v>0</v>
      </c>
      <c r="D1330" s="120">
        <v>0</v>
      </c>
      <c r="E1330" s="120">
        <v>0</v>
      </c>
      <c r="F1330" s="74">
        <f t="shared" si="30"/>
      </c>
      <c r="G1330" s="66"/>
    </row>
    <row r="1331" spans="1:7" ht="14.25">
      <c r="A1331" s="111" t="s">
        <v>1583</v>
      </c>
      <c r="B1331" s="121"/>
      <c r="C1331" s="120">
        <v>0</v>
      </c>
      <c r="D1331" s="120">
        <v>0</v>
      </c>
      <c r="E1331" s="120">
        <v>0</v>
      </c>
      <c r="F1331" s="74">
        <f t="shared" si="30"/>
      </c>
      <c r="G1331" s="66"/>
    </row>
    <row r="1332" spans="1:7" ht="14.25">
      <c r="A1332" s="111" t="s">
        <v>726</v>
      </c>
      <c r="B1332" s="121">
        <v>39</v>
      </c>
      <c r="C1332" s="120">
        <v>41.82</v>
      </c>
      <c r="D1332" s="120">
        <v>39</v>
      </c>
      <c r="E1332" s="120">
        <v>39</v>
      </c>
      <c r="F1332" s="74">
        <f t="shared" si="30"/>
        <v>100</v>
      </c>
      <c r="G1332" s="66">
        <f>(E1332-B1332)/B1332*100</f>
        <v>0</v>
      </c>
    </row>
    <row r="1333" spans="1:7" ht="14.25">
      <c r="A1333" s="111" t="s">
        <v>1584</v>
      </c>
      <c r="B1333" s="121">
        <v>260</v>
      </c>
      <c r="C1333" s="120">
        <v>20</v>
      </c>
      <c r="D1333" s="120">
        <v>288</v>
      </c>
      <c r="E1333" s="120">
        <v>288</v>
      </c>
      <c r="F1333" s="74">
        <f t="shared" si="30"/>
        <v>100</v>
      </c>
      <c r="G1333" s="66">
        <f>(E1333-B1333)/B1333*100</f>
        <v>10.76923076923077</v>
      </c>
    </row>
    <row r="1334" spans="1:7" ht="14.25">
      <c r="A1334" s="116" t="s">
        <v>316</v>
      </c>
      <c r="B1334" s="120">
        <f>SUM(B1335:B1347)</f>
        <v>0</v>
      </c>
      <c r="C1334" s="120">
        <f>SUM(C1335:C1347)</f>
        <v>0</v>
      </c>
      <c r="D1334" s="120">
        <f>SUM(D1335:D1347)</f>
        <v>0</v>
      </c>
      <c r="E1334" s="120">
        <f>SUM(E1335:E1347)</f>
        <v>0</v>
      </c>
      <c r="F1334" s="74">
        <f t="shared" si="30"/>
      </c>
      <c r="G1334" s="66"/>
    </row>
    <row r="1335" spans="1:7" ht="14.25">
      <c r="A1335" s="111" t="s">
        <v>717</v>
      </c>
      <c r="B1335" s="120"/>
      <c r="C1335" s="120"/>
      <c r="D1335" s="120">
        <v>0</v>
      </c>
      <c r="E1335" s="120">
        <v>0</v>
      </c>
      <c r="F1335" s="74">
        <f t="shared" si="30"/>
      </c>
      <c r="G1335" s="66"/>
    </row>
    <row r="1336" spans="1:7" ht="14.25">
      <c r="A1336" s="111" t="s">
        <v>718</v>
      </c>
      <c r="B1336" s="120"/>
      <c r="C1336" s="120"/>
      <c r="D1336" s="120">
        <v>0</v>
      </c>
      <c r="E1336" s="120">
        <v>0</v>
      </c>
      <c r="F1336" s="74">
        <f t="shared" si="30"/>
      </c>
      <c r="G1336" s="66"/>
    </row>
    <row r="1337" spans="1:7" ht="14.25">
      <c r="A1337" s="111" t="s">
        <v>719</v>
      </c>
      <c r="B1337" s="120"/>
      <c r="C1337" s="120"/>
      <c r="D1337" s="120">
        <v>0</v>
      </c>
      <c r="E1337" s="120">
        <v>0</v>
      </c>
      <c r="F1337" s="74">
        <f t="shared" si="30"/>
      </c>
      <c r="G1337" s="66"/>
    </row>
    <row r="1338" spans="1:7" ht="14.25">
      <c r="A1338" s="111" t="s">
        <v>1585</v>
      </c>
      <c r="B1338" s="120"/>
      <c r="C1338" s="120"/>
      <c r="D1338" s="120">
        <v>0</v>
      </c>
      <c r="E1338" s="120">
        <v>0</v>
      </c>
      <c r="F1338" s="74">
        <f t="shared" si="30"/>
      </c>
      <c r="G1338" s="66"/>
    </row>
    <row r="1339" spans="1:7" ht="14.25">
      <c r="A1339" s="111" t="s">
        <v>1586</v>
      </c>
      <c r="B1339" s="120"/>
      <c r="C1339" s="120"/>
      <c r="D1339" s="120">
        <v>0</v>
      </c>
      <c r="E1339" s="120">
        <v>0</v>
      </c>
      <c r="F1339" s="74">
        <f t="shared" si="30"/>
      </c>
      <c r="G1339" s="66"/>
    </row>
    <row r="1340" spans="1:7" ht="14.25">
      <c r="A1340" s="111" t="s">
        <v>1587</v>
      </c>
      <c r="B1340" s="120"/>
      <c r="C1340" s="120"/>
      <c r="D1340" s="120">
        <v>0</v>
      </c>
      <c r="E1340" s="120">
        <v>0</v>
      </c>
      <c r="F1340" s="74">
        <f t="shared" si="30"/>
      </c>
      <c r="G1340" s="66"/>
    </row>
    <row r="1341" spans="1:7" ht="14.25">
      <c r="A1341" s="111" t="s">
        <v>1588</v>
      </c>
      <c r="B1341" s="120"/>
      <c r="C1341" s="120"/>
      <c r="D1341" s="120">
        <v>0</v>
      </c>
      <c r="E1341" s="120">
        <v>0</v>
      </c>
      <c r="F1341" s="74">
        <f t="shared" si="30"/>
      </c>
      <c r="G1341" s="66"/>
    </row>
    <row r="1342" spans="1:7" ht="14.25">
      <c r="A1342" s="111" t="s">
        <v>1589</v>
      </c>
      <c r="B1342" s="120"/>
      <c r="C1342" s="120"/>
      <c r="D1342" s="120">
        <v>0</v>
      </c>
      <c r="E1342" s="120">
        <v>0</v>
      </c>
      <c r="F1342" s="74">
        <f t="shared" si="30"/>
      </c>
      <c r="G1342" s="66"/>
    </row>
    <row r="1343" spans="1:7" ht="14.25">
      <c r="A1343" s="111" t="s">
        <v>1590</v>
      </c>
      <c r="B1343" s="120"/>
      <c r="C1343" s="120"/>
      <c r="D1343" s="120">
        <v>0</v>
      </c>
      <c r="E1343" s="120">
        <v>0</v>
      </c>
      <c r="F1343" s="74">
        <f t="shared" si="30"/>
      </c>
      <c r="G1343" s="66"/>
    </row>
    <row r="1344" spans="1:7" ht="14.25">
      <c r="A1344" s="111" t="s">
        <v>1591</v>
      </c>
      <c r="B1344" s="120"/>
      <c r="C1344" s="120"/>
      <c r="D1344" s="120">
        <v>0</v>
      </c>
      <c r="E1344" s="120">
        <v>0</v>
      </c>
      <c r="F1344" s="74">
        <f t="shared" si="30"/>
      </c>
      <c r="G1344" s="66"/>
    </row>
    <row r="1345" spans="1:7" ht="14.25">
      <c r="A1345" s="111" t="s">
        <v>1592</v>
      </c>
      <c r="B1345" s="120"/>
      <c r="C1345" s="120"/>
      <c r="D1345" s="120">
        <v>0</v>
      </c>
      <c r="E1345" s="120">
        <v>0</v>
      </c>
      <c r="F1345" s="74">
        <f t="shared" si="30"/>
      </c>
      <c r="G1345" s="66"/>
    </row>
    <row r="1346" spans="1:7" ht="14.25">
      <c r="A1346" s="111" t="s">
        <v>726</v>
      </c>
      <c r="B1346" s="120"/>
      <c r="C1346" s="120"/>
      <c r="D1346" s="120">
        <v>0</v>
      </c>
      <c r="E1346" s="120">
        <v>0</v>
      </c>
      <c r="F1346" s="74">
        <f t="shared" si="30"/>
      </c>
      <c r="G1346" s="66"/>
    </row>
    <row r="1347" spans="1:7" ht="14.25">
      <c r="A1347" s="111" t="s">
        <v>1593</v>
      </c>
      <c r="B1347" s="120"/>
      <c r="C1347" s="120"/>
      <c r="D1347" s="120">
        <v>0</v>
      </c>
      <c r="E1347" s="120">
        <v>0</v>
      </c>
      <c r="F1347" s="74">
        <f t="shared" si="30"/>
      </c>
      <c r="G1347" s="66"/>
    </row>
    <row r="1348" spans="1:7" ht="14.25">
      <c r="A1348" s="116" t="s">
        <v>317</v>
      </c>
      <c r="B1348" s="120">
        <f>SUM(B1349:B1352)</f>
        <v>0</v>
      </c>
      <c r="C1348" s="120">
        <f>SUM(C1349:C1352)</f>
        <v>0</v>
      </c>
      <c r="D1348" s="120">
        <f>SUM(D1349:D1352)</f>
        <v>0</v>
      </c>
      <c r="E1348" s="120">
        <f>SUM(E1349:E1352)</f>
        <v>0</v>
      </c>
      <c r="F1348" s="74">
        <f aca="true" t="shared" si="32" ref="F1348:F1370">IF(D1348&lt;&gt;0,(E1348/D1348)*100,"")</f>
      </c>
      <c r="G1348" s="66"/>
    </row>
    <row r="1349" spans="1:7" ht="14.25">
      <c r="A1349" s="111" t="s">
        <v>1594</v>
      </c>
      <c r="B1349" s="120"/>
      <c r="C1349" s="120"/>
      <c r="D1349" s="120">
        <v>0</v>
      </c>
      <c r="E1349" s="120">
        <v>0</v>
      </c>
      <c r="F1349" s="74">
        <f t="shared" si="32"/>
      </c>
      <c r="G1349" s="66"/>
    </row>
    <row r="1350" spans="1:7" ht="14.25">
      <c r="A1350" s="111" t="s">
        <v>1595</v>
      </c>
      <c r="B1350" s="120"/>
      <c r="C1350" s="120"/>
      <c r="D1350" s="120">
        <v>0</v>
      </c>
      <c r="E1350" s="120">
        <v>0</v>
      </c>
      <c r="F1350" s="74">
        <f t="shared" si="32"/>
      </c>
      <c r="G1350" s="66"/>
    </row>
    <row r="1351" spans="1:7" ht="14.25">
      <c r="A1351" s="111" t="s">
        <v>1596</v>
      </c>
      <c r="B1351" s="120"/>
      <c r="C1351" s="120"/>
      <c r="D1351" s="120">
        <v>0</v>
      </c>
      <c r="E1351" s="120">
        <v>0</v>
      </c>
      <c r="F1351" s="74">
        <f t="shared" si="32"/>
      </c>
      <c r="G1351" s="66"/>
    </row>
    <row r="1352" spans="1:7" ht="14.25">
      <c r="A1352" s="111" t="s">
        <v>1597</v>
      </c>
      <c r="B1352" s="120"/>
      <c r="C1352" s="120"/>
      <c r="D1352" s="120">
        <v>0</v>
      </c>
      <c r="E1352" s="120">
        <v>0</v>
      </c>
      <c r="F1352" s="74">
        <f t="shared" si="32"/>
      </c>
      <c r="G1352" s="66"/>
    </row>
    <row r="1353" spans="1:7" ht="14.25">
      <c r="A1353" s="116" t="s">
        <v>318</v>
      </c>
      <c r="B1353" s="120">
        <f>SUM(B1354:B1358)</f>
        <v>49</v>
      </c>
      <c r="C1353" s="120">
        <f>SUM(C1354:C1358)</f>
        <v>0</v>
      </c>
      <c r="D1353" s="120">
        <f>SUM(D1354:D1358)</f>
        <v>150</v>
      </c>
      <c r="E1353" s="120">
        <f>SUM(E1354:E1358)</f>
        <v>150</v>
      </c>
      <c r="F1353" s="74">
        <f t="shared" si="32"/>
        <v>100</v>
      </c>
      <c r="G1353" s="66">
        <f>(E1353-B1353)/B1353*100</f>
        <v>206.1224489795918</v>
      </c>
    </row>
    <row r="1354" spans="1:7" ht="14.25">
      <c r="A1354" s="111" t="s">
        <v>1598</v>
      </c>
      <c r="B1354" s="120"/>
      <c r="C1354" s="120"/>
      <c r="D1354" s="120">
        <v>0</v>
      </c>
      <c r="E1354" s="120">
        <v>0</v>
      </c>
      <c r="F1354" s="74">
        <f t="shared" si="32"/>
      </c>
      <c r="G1354" s="66"/>
    </row>
    <row r="1355" spans="1:7" ht="14.25">
      <c r="A1355" s="111" t="s">
        <v>1599</v>
      </c>
      <c r="B1355" s="120"/>
      <c r="C1355" s="120"/>
      <c r="D1355" s="120">
        <v>0</v>
      </c>
      <c r="E1355" s="120">
        <v>0</v>
      </c>
      <c r="F1355" s="74">
        <f t="shared" si="32"/>
      </c>
      <c r="G1355" s="66"/>
    </row>
    <row r="1356" spans="1:7" ht="14.25">
      <c r="A1356" s="111" t="s">
        <v>1600</v>
      </c>
      <c r="B1356" s="120">
        <v>49</v>
      </c>
      <c r="C1356" s="120"/>
      <c r="D1356" s="120">
        <v>0</v>
      </c>
      <c r="E1356" s="120">
        <v>0</v>
      </c>
      <c r="F1356" s="74">
        <f t="shared" si="32"/>
      </c>
      <c r="G1356" s="66"/>
    </row>
    <row r="1357" spans="1:7" ht="14.25">
      <c r="A1357" s="111" t="s">
        <v>1601</v>
      </c>
      <c r="B1357" s="120"/>
      <c r="C1357" s="120"/>
      <c r="D1357" s="120">
        <v>0</v>
      </c>
      <c r="E1357" s="120">
        <v>0</v>
      </c>
      <c r="F1357" s="74">
        <f t="shared" si="32"/>
      </c>
      <c r="G1357" s="66"/>
    </row>
    <row r="1358" spans="1:7" ht="14.25">
      <c r="A1358" s="111" t="s">
        <v>1602</v>
      </c>
      <c r="B1358" s="120"/>
      <c r="C1358" s="120"/>
      <c r="D1358" s="120">
        <v>150</v>
      </c>
      <c r="E1358" s="120">
        <v>150</v>
      </c>
      <c r="F1358" s="74">
        <f t="shared" si="32"/>
        <v>100</v>
      </c>
      <c r="G1358" s="66"/>
    </row>
    <row r="1359" spans="1:7" ht="14.25">
      <c r="A1359" s="116" t="s">
        <v>319</v>
      </c>
      <c r="B1359" s="120">
        <f>SUM(B1360:B1370)</f>
        <v>0</v>
      </c>
      <c r="C1359" s="120">
        <f>SUM(C1360:C1370)</f>
        <v>0</v>
      </c>
      <c r="D1359" s="120">
        <f>SUM(D1360:D1370)</f>
        <v>0</v>
      </c>
      <c r="E1359" s="120">
        <f>SUM(E1360:E1370)</f>
        <v>0</v>
      </c>
      <c r="F1359" s="74">
        <f t="shared" si="32"/>
      </c>
      <c r="G1359" s="66"/>
    </row>
    <row r="1360" spans="1:7" ht="14.25">
      <c r="A1360" s="111" t="s">
        <v>1603</v>
      </c>
      <c r="B1360" s="120"/>
      <c r="C1360" s="120"/>
      <c r="D1360" s="120">
        <v>0</v>
      </c>
      <c r="E1360" s="120">
        <v>0</v>
      </c>
      <c r="F1360" s="74">
        <f t="shared" si="32"/>
      </c>
      <c r="G1360" s="66"/>
    </row>
    <row r="1361" spans="1:7" ht="14.25">
      <c r="A1361" s="111" t="s">
        <v>1604</v>
      </c>
      <c r="B1361" s="120"/>
      <c r="C1361" s="120"/>
      <c r="D1361" s="120">
        <v>0</v>
      </c>
      <c r="E1361" s="120">
        <v>0</v>
      </c>
      <c r="F1361" s="74">
        <f t="shared" si="32"/>
      </c>
      <c r="G1361" s="66"/>
    </row>
    <row r="1362" spans="1:7" ht="14.25">
      <c r="A1362" s="111" t="s">
        <v>1605</v>
      </c>
      <c r="B1362" s="120"/>
      <c r="C1362" s="120"/>
      <c r="D1362" s="120">
        <v>0</v>
      </c>
      <c r="E1362" s="120">
        <v>0</v>
      </c>
      <c r="F1362" s="74">
        <f t="shared" si="32"/>
      </c>
      <c r="G1362" s="66"/>
    </row>
    <row r="1363" spans="1:7" ht="14.25">
      <c r="A1363" s="111" t="s">
        <v>1606</v>
      </c>
      <c r="B1363" s="120"/>
      <c r="C1363" s="120"/>
      <c r="D1363" s="120">
        <v>0</v>
      </c>
      <c r="E1363" s="120">
        <v>0</v>
      </c>
      <c r="F1363" s="74">
        <f t="shared" si="32"/>
      </c>
      <c r="G1363" s="66"/>
    </row>
    <row r="1364" spans="1:7" ht="14.25">
      <c r="A1364" s="111" t="s">
        <v>1607</v>
      </c>
      <c r="B1364" s="120"/>
      <c r="C1364" s="120"/>
      <c r="D1364" s="120">
        <v>0</v>
      </c>
      <c r="E1364" s="120">
        <v>0</v>
      </c>
      <c r="F1364" s="74">
        <f t="shared" si="32"/>
      </c>
      <c r="G1364" s="66"/>
    </row>
    <row r="1365" spans="1:7" ht="14.25">
      <c r="A1365" s="111" t="s">
        <v>1608</v>
      </c>
      <c r="B1365" s="120"/>
      <c r="C1365" s="120"/>
      <c r="D1365" s="120">
        <v>0</v>
      </c>
      <c r="E1365" s="120">
        <v>0</v>
      </c>
      <c r="F1365" s="74">
        <f t="shared" si="32"/>
      </c>
      <c r="G1365" s="66"/>
    </row>
    <row r="1366" spans="1:7" ht="14.25">
      <c r="A1366" s="111" t="s">
        <v>1609</v>
      </c>
      <c r="B1366" s="120"/>
      <c r="C1366" s="120"/>
      <c r="D1366" s="120">
        <v>0</v>
      </c>
      <c r="E1366" s="120">
        <v>0</v>
      </c>
      <c r="F1366" s="74">
        <f t="shared" si="32"/>
      </c>
      <c r="G1366" s="66"/>
    </row>
    <row r="1367" spans="1:7" ht="14.25">
      <c r="A1367" s="111" t="s">
        <v>1610</v>
      </c>
      <c r="B1367" s="120"/>
      <c r="C1367" s="120"/>
      <c r="D1367" s="120">
        <v>0</v>
      </c>
      <c r="E1367" s="120">
        <v>0</v>
      </c>
      <c r="F1367" s="74">
        <f t="shared" si="32"/>
      </c>
      <c r="G1367" s="66"/>
    </row>
    <row r="1368" spans="1:7" ht="14.25">
      <c r="A1368" s="111" t="s">
        <v>1611</v>
      </c>
      <c r="B1368" s="120"/>
      <c r="C1368" s="120"/>
      <c r="D1368" s="120">
        <v>0</v>
      </c>
      <c r="E1368" s="120">
        <v>0</v>
      </c>
      <c r="F1368" s="74">
        <f t="shared" si="32"/>
      </c>
      <c r="G1368" s="66"/>
    </row>
    <row r="1369" spans="1:7" ht="14.25">
      <c r="A1369" s="111" t="s">
        <v>1612</v>
      </c>
      <c r="B1369" s="120"/>
      <c r="C1369" s="120"/>
      <c r="D1369" s="120">
        <v>0</v>
      </c>
      <c r="E1369" s="120">
        <v>0</v>
      </c>
      <c r="F1369" s="74">
        <f t="shared" si="32"/>
      </c>
      <c r="G1369" s="66"/>
    </row>
    <row r="1370" spans="1:7" ht="14.25">
      <c r="A1370" s="111" t="s">
        <v>1613</v>
      </c>
      <c r="B1370" s="120"/>
      <c r="C1370" s="120"/>
      <c r="D1370" s="120">
        <v>0</v>
      </c>
      <c r="E1370" s="120">
        <v>0</v>
      </c>
      <c r="F1370" s="74">
        <f t="shared" si="32"/>
      </c>
      <c r="G1370" s="66"/>
    </row>
    <row r="1371" spans="1:7" ht="14.25">
      <c r="A1371" s="43" t="s">
        <v>320</v>
      </c>
      <c r="B1371" s="120"/>
      <c r="C1371" s="120">
        <v>2500</v>
      </c>
      <c r="D1371" s="120"/>
      <c r="E1371" s="120"/>
      <c r="F1371" s="74"/>
      <c r="G1371" s="66"/>
    </row>
    <row r="1372" spans="1:7" ht="14.25">
      <c r="A1372" s="116" t="s">
        <v>321</v>
      </c>
      <c r="B1372" s="120">
        <f aca="true" t="shared" si="33" ref="B1372:E1373">B1373</f>
        <v>-9342</v>
      </c>
      <c r="C1372" s="120">
        <f t="shared" si="33"/>
        <v>8123</v>
      </c>
      <c r="D1372" s="120">
        <f t="shared" si="33"/>
        <v>3316</v>
      </c>
      <c r="E1372" s="120">
        <f t="shared" si="33"/>
        <v>2600</v>
      </c>
      <c r="F1372" s="74">
        <f aca="true" t="shared" si="34" ref="F1372:F1386">IF(D1372&lt;&gt;0,(E1372/D1372)*100,"")</f>
        <v>78.40772014475272</v>
      </c>
      <c r="G1372" s="66">
        <f>(E1372-B1372)/B1372*100</f>
        <v>-127.83129950760008</v>
      </c>
    </row>
    <row r="1373" spans="1:7" ht="14.25">
      <c r="A1373" s="116" t="s">
        <v>322</v>
      </c>
      <c r="B1373" s="120">
        <f t="shared" si="33"/>
        <v>-9342</v>
      </c>
      <c r="C1373" s="120">
        <f t="shared" si="33"/>
        <v>8123</v>
      </c>
      <c r="D1373" s="120">
        <f t="shared" si="33"/>
        <v>3316</v>
      </c>
      <c r="E1373" s="120">
        <f t="shared" si="33"/>
        <v>2600</v>
      </c>
      <c r="F1373" s="74">
        <f t="shared" si="34"/>
        <v>78.40772014475272</v>
      </c>
      <c r="G1373" s="66">
        <f>(E1373-B1373)/B1373*100</f>
        <v>-127.83129950760008</v>
      </c>
    </row>
    <row r="1374" spans="1:7" ht="14.25">
      <c r="A1374" s="111" t="s">
        <v>1614</v>
      </c>
      <c r="B1374" s="120">
        <v>-9342</v>
      </c>
      <c r="C1374" s="120">
        <v>8123</v>
      </c>
      <c r="D1374" s="120">
        <v>3316</v>
      </c>
      <c r="E1374" s="120">
        <v>2600</v>
      </c>
      <c r="F1374" s="74">
        <f t="shared" si="34"/>
        <v>78.40772014475272</v>
      </c>
      <c r="G1374" s="66">
        <f>(E1374-B1374)/B1374*100</f>
        <v>-127.83129950760008</v>
      </c>
    </row>
    <row r="1375" spans="1:7" ht="14.25">
      <c r="A1375" s="116" t="s">
        <v>323</v>
      </c>
      <c r="B1375" s="120">
        <f>SUM(B1376,B1377,B1378)</f>
        <v>1394</v>
      </c>
      <c r="C1375" s="120">
        <f>SUM(C1376,C1377,C1378)</f>
        <v>0</v>
      </c>
      <c r="D1375" s="120">
        <f>SUM(D1376,D1377,D1378)</f>
        <v>1620</v>
      </c>
      <c r="E1375" s="120">
        <f>SUM(E1376,E1377,E1378)</f>
        <v>1620</v>
      </c>
      <c r="F1375" s="74">
        <f t="shared" si="34"/>
        <v>100</v>
      </c>
      <c r="G1375" s="66">
        <f>(E1375-B1375)/B1375*100</f>
        <v>16.212338593974174</v>
      </c>
    </row>
    <row r="1376" spans="1:7" ht="14.25">
      <c r="A1376" s="116" t="s">
        <v>324</v>
      </c>
      <c r="B1376" s="120"/>
      <c r="C1376" s="120"/>
      <c r="D1376" s="120"/>
      <c r="E1376" s="120">
        <v>0</v>
      </c>
      <c r="F1376" s="74">
        <f t="shared" si="34"/>
      </c>
      <c r="G1376" s="66"/>
    </row>
    <row r="1377" spans="1:7" ht="14.25">
      <c r="A1377" s="116" t="s">
        <v>325</v>
      </c>
      <c r="B1377" s="120"/>
      <c r="C1377" s="120"/>
      <c r="D1377" s="120"/>
      <c r="E1377" s="120">
        <v>0</v>
      </c>
      <c r="F1377" s="74">
        <f t="shared" si="34"/>
      </c>
      <c r="G1377" s="66"/>
    </row>
    <row r="1378" spans="1:7" ht="14.25">
      <c r="A1378" s="116" t="s">
        <v>326</v>
      </c>
      <c r="B1378" s="120">
        <f>SUM(B1379:B1382)</f>
        <v>1394</v>
      </c>
      <c r="C1378" s="120">
        <f>SUM(C1379:C1382)</f>
        <v>0</v>
      </c>
      <c r="D1378" s="120">
        <f>SUM(D1379:D1382)</f>
        <v>1620</v>
      </c>
      <c r="E1378" s="120">
        <f>SUM(E1379:E1382)</f>
        <v>1620</v>
      </c>
      <c r="F1378" s="74">
        <f t="shared" si="34"/>
        <v>100</v>
      </c>
      <c r="G1378" s="66">
        <f>(E1378-B1378)/B1378*100</f>
        <v>16.212338593974174</v>
      </c>
    </row>
    <row r="1379" spans="1:7" ht="14.25">
      <c r="A1379" s="111" t="s">
        <v>1615</v>
      </c>
      <c r="B1379" s="120">
        <v>1393</v>
      </c>
      <c r="C1379" s="120"/>
      <c r="D1379" s="120">
        <v>1620</v>
      </c>
      <c r="E1379" s="120">
        <v>1620</v>
      </c>
      <c r="F1379" s="74">
        <f t="shared" si="34"/>
        <v>100</v>
      </c>
      <c r="G1379" s="66">
        <f>(E1379-B1379)/B1379*100</f>
        <v>16.295764536970566</v>
      </c>
    </row>
    <row r="1380" spans="1:7" ht="14.25">
      <c r="A1380" s="111" t="s">
        <v>1616</v>
      </c>
      <c r="B1380" s="120"/>
      <c r="C1380" s="120"/>
      <c r="D1380" s="120"/>
      <c r="E1380" s="120">
        <v>0</v>
      </c>
      <c r="F1380" s="74">
        <f t="shared" si="34"/>
      </c>
      <c r="G1380" s="66"/>
    </row>
    <row r="1381" spans="1:7" ht="14.25">
      <c r="A1381" s="111" t="s">
        <v>1617</v>
      </c>
      <c r="B1381" s="120">
        <v>1</v>
      </c>
      <c r="C1381" s="120"/>
      <c r="D1381" s="120"/>
      <c r="E1381" s="120">
        <v>0</v>
      </c>
      <c r="F1381" s="74">
        <f t="shared" si="34"/>
      </c>
      <c r="G1381" s="66">
        <f>(E1381-B1381)/B1381*100</f>
        <v>-100</v>
      </c>
    </row>
    <row r="1382" spans="1:7" ht="14.25">
      <c r="A1382" s="111" t="s">
        <v>1618</v>
      </c>
      <c r="B1382" s="120"/>
      <c r="C1382" s="120"/>
      <c r="D1382" s="120"/>
      <c r="E1382" s="120">
        <v>0</v>
      </c>
      <c r="F1382" s="74">
        <f t="shared" si="34"/>
      </c>
      <c r="G1382" s="66"/>
    </row>
    <row r="1383" spans="1:7" ht="14.25">
      <c r="A1383" s="116" t="s">
        <v>327</v>
      </c>
      <c r="B1383" s="120">
        <f>B1384+B1385+B1386</f>
        <v>14</v>
      </c>
      <c r="C1383" s="120">
        <f>C1384+C1385+C1386</f>
        <v>0</v>
      </c>
      <c r="D1383" s="120">
        <f>D1384+D1385+D1386</f>
        <v>24</v>
      </c>
      <c r="E1383" s="120">
        <f>E1384+E1385+E1386</f>
        <v>24</v>
      </c>
      <c r="F1383" s="74">
        <f t="shared" si="34"/>
        <v>100</v>
      </c>
      <c r="G1383" s="66">
        <f>(E1383-B1383)/B1383*100</f>
        <v>71.42857142857143</v>
      </c>
    </row>
    <row r="1384" spans="1:7" ht="14.25">
      <c r="A1384" s="116" t="s">
        <v>328</v>
      </c>
      <c r="B1384" s="120"/>
      <c r="C1384" s="120"/>
      <c r="D1384" s="120"/>
      <c r="E1384" s="120">
        <v>0</v>
      </c>
      <c r="F1384" s="74">
        <f t="shared" si="34"/>
      </c>
      <c r="G1384" s="66"/>
    </row>
    <row r="1385" spans="1:7" ht="14.25">
      <c r="A1385" s="116" t="s">
        <v>329</v>
      </c>
      <c r="B1385" s="120"/>
      <c r="C1385" s="120"/>
      <c r="D1385" s="120"/>
      <c r="E1385" s="120">
        <v>0</v>
      </c>
      <c r="F1385" s="74">
        <f t="shared" si="34"/>
      </c>
      <c r="G1385" s="66"/>
    </row>
    <row r="1386" spans="1:7" ht="14.25">
      <c r="A1386" s="116" t="s">
        <v>330</v>
      </c>
      <c r="B1386" s="120">
        <v>14</v>
      </c>
      <c r="C1386" s="120"/>
      <c r="D1386" s="120">
        <v>24</v>
      </c>
      <c r="E1386" s="120">
        <v>24</v>
      </c>
      <c r="F1386" s="74">
        <f t="shared" si="34"/>
        <v>100</v>
      </c>
      <c r="G1386" s="66">
        <f>(E1386-B1386)/B1386*100</f>
        <v>71.42857142857143</v>
      </c>
    </row>
  </sheetData>
  <sheetProtection/>
  <mergeCells count="2">
    <mergeCell ref="A1:G1"/>
    <mergeCell ref="F2:G2"/>
  </mergeCells>
  <printOptions/>
  <pageMargins left="0.5511811023622047" right="0.5511811023622047" top="0.5905511811023623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">
      <selection activeCell="A1" sqref="A1:D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21.00390625" style="0" customWidth="1"/>
    <col min="4" max="4" width="28.125" style="0" customWidth="1"/>
    <col min="5" max="5" width="12.125" style="108" customWidth="1"/>
  </cols>
  <sheetData>
    <row r="1" spans="1:4" ht="34.5" customHeight="1">
      <c r="A1" s="135" t="s">
        <v>1627</v>
      </c>
      <c r="B1" s="135"/>
      <c r="C1" s="135"/>
      <c r="D1" s="135"/>
    </row>
    <row r="2" spans="1:4" ht="16.5" customHeight="1">
      <c r="A2" s="136" t="s">
        <v>0</v>
      </c>
      <c r="B2" s="137"/>
      <c r="C2" s="137"/>
      <c r="D2" s="137"/>
    </row>
    <row r="3" spans="1:5" s="110" customFormat="1" ht="16.5" customHeight="1">
      <c r="A3" s="138" t="s">
        <v>523</v>
      </c>
      <c r="B3" s="139" t="s">
        <v>524</v>
      </c>
      <c r="C3" s="139" t="s">
        <v>148</v>
      </c>
      <c r="D3" s="138" t="s">
        <v>712</v>
      </c>
      <c r="E3" s="109"/>
    </row>
    <row r="4" spans="1:5" s="110" customFormat="1" ht="10.5" customHeight="1">
      <c r="A4" s="138"/>
      <c r="B4" s="140"/>
      <c r="C4" s="140"/>
      <c r="D4" s="138"/>
      <c r="E4" s="109"/>
    </row>
    <row r="5" spans="1:5" s="110" customFormat="1" ht="16.5" customHeight="1">
      <c r="A5" s="116" t="s">
        <v>525</v>
      </c>
      <c r="B5" s="116" t="s">
        <v>526</v>
      </c>
      <c r="C5" s="117">
        <f>SUM(C6:C14)</f>
        <v>94805</v>
      </c>
      <c r="D5" s="117">
        <f>SUM(D6:D14)</f>
        <v>75815</v>
      </c>
      <c r="E5" s="109"/>
    </row>
    <row r="6" spans="1:5" s="110" customFormat="1" ht="16.5" customHeight="1">
      <c r="A6" s="111" t="s">
        <v>527</v>
      </c>
      <c r="B6" s="111" t="s">
        <v>528</v>
      </c>
      <c r="C6" s="112">
        <v>40122</v>
      </c>
      <c r="D6" s="112">
        <v>27666</v>
      </c>
      <c r="E6" s="109"/>
    </row>
    <row r="7" spans="1:5" s="110" customFormat="1" ht="16.5" customHeight="1">
      <c r="A7" s="111" t="s">
        <v>529</v>
      </c>
      <c r="B7" s="111" t="s">
        <v>530</v>
      </c>
      <c r="C7" s="112">
        <v>14220</v>
      </c>
      <c r="D7" s="112">
        <v>14220</v>
      </c>
      <c r="E7" s="109"/>
    </row>
    <row r="8" spans="1:5" s="110" customFormat="1" ht="16.5" customHeight="1">
      <c r="A8" s="111" t="s">
        <v>531</v>
      </c>
      <c r="B8" s="111" t="s">
        <v>532</v>
      </c>
      <c r="C8" s="112">
        <v>11824</v>
      </c>
      <c r="D8" s="112">
        <v>6214</v>
      </c>
      <c r="E8" s="109"/>
    </row>
    <row r="9" spans="1:5" s="110" customFormat="1" ht="16.5" customHeight="1">
      <c r="A9" s="111" t="s">
        <v>533</v>
      </c>
      <c r="B9" s="111" t="s">
        <v>534</v>
      </c>
      <c r="C9" s="112">
        <v>6912</v>
      </c>
      <c r="D9" s="112">
        <v>6908</v>
      </c>
      <c r="E9" s="109"/>
    </row>
    <row r="10" spans="1:5" s="110" customFormat="1" ht="16.5" customHeight="1">
      <c r="A10" s="111" t="s">
        <v>535</v>
      </c>
      <c r="B10" s="111" t="s">
        <v>536</v>
      </c>
      <c r="C10" s="112">
        <v>17</v>
      </c>
      <c r="D10" s="112">
        <v>5</v>
      </c>
      <c r="E10" s="109"/>
    </row>
    <row r="11" spans="1:5" s="110" customFormat="1" ht="16.5" customHeight="1">
      <c r="A11" s="111" t="s">
        <v>537</v>
      </c>
      <c r="B11" s="111" t="s">
        <v>538</v>
      </c>
      <c r="C11" s="112">
        <v>6809</v>
      </c>
      <c r="D11" s="112">
        <v>6809</v>
      </c>
      <c r="E11" s="109"/>
    </row>
    <row r="12" spans="1:5" s="110" customFormat="1" ht="15" customHeight="1">
      <c r="A12" s="111">
        <v>30108</v>
      </c>
      <c r="B12" s="111" t="s">
        <v>539</v>
      </c>
      <c r="C12" s="112">
        <v>10737</v>
      </c>
      <c r="D12" s="112">
        <v>10737</v>
      </c>
      <c r="E12" s="109"/>
    </row>
    <row r="13" spans="1:5" s="110" customFormat="1" ht="15" customHeight="1">
      <c r="A13" s="111">
        <v>30109</v>
      </c>
      <c r="B13" s="111" t="s">
        <v>540</v>
      </c>
      <c r="C13" s="113">
        <v>181</v>
      </c>
      <c r="D13" s="112">
        <v>140</v>
      </c>
      <c r="E13" s="109"/>
    </row>
    <row r="14" spans="1:5" s="110" customFormat="1" ht="16.5" customHeight="1">
      <c r="A14" s="111">
        <v>30199</v>
      </c>
      <c r="B14" s="57" t="s">
        <v>541</v>
      </c>
      <c r="C14" s="112">
        <v>3983</v>
      </c>
      <c r="D14" s="112">
        <v>3116</v>
      </c>
      <c r="E14" s="109"/>
    </row>
    <row r="15" spans="1:5" s="110" customFormat="1" ht="16.5" customHeight="1">
      <c r="A15" s="116" t="s">
        <v>542</v>
      </c>
      <c r="B15" s="116" t="s">
        <v>543</v>
      </c>
      <c r="C15" s="118">
        <f>SUM(C16:C42)</f>
        <v>49954</v>
      </c>
      <c r="D15" s="117">
        <f>SUM(D16:D42)</f>
        <v>13661</v>
      </c>
      <c r="E15" s="109"/>
    </row>
    <row r="16" spans="1:5" s="110" customFormat="1" ht="16.5" customHeight="1">
      <c r="A16" s="111" t="s">
        <v>544</v>
      </c>
      <c r="B16" s="111" t="s">
        <v>545</v>
      </c>
      <c r="C16" s="112">
        <v>6440</v>
      </c>
      <c r="D16" s="112">
        <v>2293</v>
      </c>
      <c r="E16" s="109"/>
    </row>
    <row r="17" spans="1:5" s="110" customFormat="1" ht="16.5" customHeight="1">
      <c r="A17" s="111" t="s">
        <v>546</v>
      </c>
      <c r="B17" s="111" t="s">
        <v>547</v>
      </c>
      <c r="C17" s="112">
        <v>224</v>
      </c>
      <c r="D17" s="112">
        <v>119</v>
      </c>
      <c r="E17" s="109"/>
    </row>
    <row r="18" spans="1:5" s="110" customFormat="1" ht="16.5" customHeight="1">
      <c r="A18" s="111" t="s">
        <v>548</v>
      </c>
      <c r="B18" s="111" t="s">
        <v>549</v>
      </c>
      <c r="C18" s="112">
        <v>165</v>
      </c>
      <c r="D18" s="112">
        <v>73</v>
      </c>
      <c r="E18" s="109"/>
    </row>
    <row r="19" spans="1:5" s="110" customFormat="1" ht="16.5" customHeight="1">
      <c r="A19" s="111" t="s">
        <v>550</v>
      </c>
      <c r="B19" s="111" t="s">
        <v>551</v>
      </c>
      <c r="C19" s="112">
        <v>2</v>
      </c>
      <c r="D19" s="112">
        <v>2</v>
      </c>
      <c r="E19" s="109"/>
    </row>
    <row r="20" spans="1:5" s="110" customFormat="1" ht="16.5" customHeight="1">
      <c r="A20" s="111" t="s">
        <v>552</v>
      </c>
      <c r="B20" s="111" t="s">
        <v>553</v>
      </c>
      <c r="C20" s="112">
        <v>172</v>
      </c>
      <c r="D20" s="112">
        <v>172</v>
      </c>
      <c r="E20" s="109"/>
    </row>
    <row r="21" spans="1:5" s="110" customFormat="1" ht="16.5" customHeight="1">
      <c r="A21" s="111" t="s">
        <v>554</v>
      </c>
      <c r="B21" s="111" t="s">
        <v>555</v>
      </c>
      <c r="C21" s="112">
        <v>396</v>
      </c>
      <c r="D21" s="112">
        <v>396</v>
      </c>
      <c r="E21" s="109"/>
    </row>
    <row r="22" spans="1:5" s="110" customFormat="1" ht="16.5" customHeight="1">
      <c r="A22" s="111" t="s">
        <v>556</v>
      </c>
      <c r="B22" s="111" t="s">
        <v>557</v>
      </c>
      <c r="C22" s="112">
        <v>254</v>
      </c>
      <c r="D22" s="112">
        <v>254</v>
      </c>
      <c r="E22" s="109"/>
    </row>
    <row r="23" spans="1:5" s="110" customFormat="1" ht="16.5" customHeight="1">
      <c r="A23" s="111" t="s">
        <v>558</v>
      </c>
      <c r="B23" s="111" t="s">
        <v>559</v>
      </c>
      <c r="C23" s="112"/>
      <c r="D23" s="112"/>
      <c r="E23" s="109"/>
    </row>
    <row r="24" spans="1:5" s="110" customFormat="1" ht="16.5" customHeight="1">
      <c r="A24" s="111" t="s">
        <v>560</v>
      </c>
      <c r="B24" s="111" t="s">
        <v>561</v>
      </c>
      <c r="C24" s="112">
        <v>59</v>
      </c>
      <c r="D24" s="112">
        <v>59</v>
      </c>
      <c r="E24" s="109"/>
    </row>
    <row r="25" spans="1:5" s="110" customFormat="1" ht="16.5" customHeight="1">
      <c r="A25" s="111" t="s">
        <v>562</v>
      </c>
      <c r="B25" s="111" t="s">
        <v>563</v>
      </c>
      <c r="C25" s="112">
        <v>1004</v>
      </c>
      <c r="D25" s="112">
        <v>931</v>
      </c>
      <c r="E25" s="109"/>
    </row>
    <row r="26" spans="1:5" s="110" customFormat="1" ht="16.5" customHeight="1">
      <c r="A26" s="111" t="s">
        <v>564</v>
      </c>
      <c r="B26" s="111" t="s">
        <v>565</v>
      </c>
      <c r="C26" s="112">
        <v>2</v>
      </c>
      <c r="D26" s="112">
        <v>1</v>
      </c>
      <c r="E26" s="109"/>
    </row>
    <row r="27" spans="1:5" s="110" customFormat="1" ht="16.5" customHeight="1">
      <c r="A27" s="111" t="s">
        <v>566</v>
      </c>
      <c r="B27" s="111" t="s">
        <v>567</v>
      </c>
      <c r="C27" s="112">
        <v>2711</v>
      </c>
      <c r="D27" s="112">
        <v>1913</v>
      </c>
      <c r="E27" s="109"/>
    </row>
    <row r="28" spans="1:5" s="110" customFormat="1" ht="16.5" customHeight="1">
      <c r="A28" s="111" t="s">
        <v>568</v>
      </c>
      <c r="B28" s="111" t="s">
        <v>569</v>
      </c>
      <c r="C28" s="112">
        <v>500</v>
      </c>
      <c r="D28" s="112">
        <v>16</v>
      </c>
      <c r="E28" s="109"/>
    </row>
    <row r="29" spans="1:5" s="110" customFormat="1" ht="16.5" customHeight="1">
      <c r="A29" s="111" t="s">
        <v>570</v>
      </c>
      <c r="B29" s="111" t="s">
        <v>571</v>
      </c>
      <c r="C29" s="112">
        <v>1009</v>
      </c>
      <c r="D29" s="112">
        <v>242</v>
      </c>
      <c r="E29" s="109"/>
    </row>
    <row r="30" spans="1:5" s="110" customFormat="1" ht="16.5" customHeight="1">
      <c r="A30" s="111" t="s">
        <v>572</v>
      </c>
      <c r="B30" s="111" t="s">
        <v>573</v>
      </c>
      <c r="C30" s="112">
        <v>646</v>
      </c>
      <c r="D30" s="112">
        <v>552</v>
      </c>
      <c r="E30" s="109"/>
    </row>
    <row r="31" spans="1:5" s="110" customFormat="1" ht="16.5" customHeight="1">
      <c r="A31" s="111" t="s">
        <v>574</v>
      </c>
      <c r="B31" s="111" t="s">
        <v>575</v>
      </c>
      <c r="C31" s="112">
        <v>159</v>
      </c>
      <c r="D31" s="112">
        <v>148</v>
      </c>
      <c r="E31" s="109"/>
    </row>
    <row r="32" spans="1:5" s="110" customFormat="1" ht="16.5" customHeight="1">
      <c r="A32" s="111" t="s">
        <v>576</v>
      </c>
      <c r="B32" s="111" t="s">
        <v>577</v>
      </c>
      <c r="C32" s="112">
        <v>3397</v>
      </c>
      <c r="D32" s="112">
        <v>138</v>
      </c>
      <c r="E32" s="109"/>
    </row>
    <row r="33" spans="1:5" s="110" customFormat="1" ht="16.5" customHeight="1">
      <c r="A33" s="111" t="s">
        <v>578</v>
      </c>
      <c r="B33" s="111" t="s">
        <v>579</v>
      </c>
      <c r="C33" s="112">
        <v>136</v>
      </c>
      <c r="D33" s="112">
        <v>45</v>
      </c>
      <c r="E33" s="109"/>
    </row>
    <row r="34" spans="1:5" s="110" customFormat="1" ht="16.5" customHeight="1">
      <c r="A34" s="111" t="s">
        <v>580</v>
      </c>
      <c r="B34" s="111" t="s">
        <v>581</v>
      </c>
      <c r="C34" s="112">
        <v>9</v>
      </c>
      <c r="D34" s="112">
        <v>2</v>
      </c>
      <c r="E34" s="109"/>
    </row>
    <row r="35" spans="1:5" s="110" customFormat="1" ht="16.5" customHeight="1">
      <c r="A35" s="111" t="s">
        <v>582</v>
      </c>
      <c r="B35" s="111" t="s">
        <v>583</v>
      </c>
      <c r="C35" s="112">
        <v>678</v>
      </c>
      <c r="D35" s="112">
        <v>470</v>
      </c>
      <c r="E35" s="109"/>
    </row>
    <row r="36" spans="1:5" s="110" customFormat="1" ht="16.5" customHeight="1">
      <c r="A36" s="111" t="s">
        <v>584</v>
      </c>
      <c r="B36" s="111" t="s">
        <v>585</v>
      </c>
      <c r="C36" s="112">
        <v>975</v>
      </c>
      <c r="D36" s="112">
        <v>75</v>
      </c>
      <c r="E36" s="109"/>
    </row>
    <row r="37" spans="1:5" s="110" customFormat="1" ht="16.5" customHeight="1">
      <c r="A37" s="111" t="s">
        <v>586</v>
      </c>
      <c r="B37" s="111" t="s">
        <v>587</v>
      </c>
      <c r="C37" s="112">
        <v>873</v>
      </c>
      <c r="D37" s="112">
        <v>52</v>
      </c>
      <c r="E37" s="109"/>
    </row>
    <row r="38" spans="1:5" s="110" customFormat="1" ht="16.5" customHeight="1">
      <c r="A38" s="111" t="s">
        <v>588</v>
      </c>
      <c r="B38" s="111" t="s">
        <v>589</v>
      </c>
      <c r="C38" s="112">
        <v>198</v>
      </c>
      <c r="D38" s="112">
        <v>118</v>
      </c>
      <c r="E38" s="109"/>
    </row>
    <row r="39" spans="1:5" s="110" customFormat="1" ht="16.5" customHeight="1">
      <c r="A39" s="111" t="s">
        <v>590</v>
      </c>
      <c r="B39" s="111" t="s">
        <v>591</v>
      </c>
      <c r="C39" s="112">
        <v>491</v>
      </c>
      <c r="D39" s="112">
        <v>488</v>
      </c>
      <c r="E39" s="109"/>
    </row>
    <row r="40" spans="1:5" s="110" customFormat="1" ht="16.5" customHeight="1">
      <c r="A40" s="111" t="s">
        <v>592</v>
      </c>
      <c r="B40" s="111" t="s">
        <v>593</v>
      </c>
      <c r="C40" s="112">
        <v>1397</v>
      </c>
      <c r="D40" s="112">
        <v>1397</v>
      </c>
      <c r="E40" s="109"/>
    </row>
    <row r="41" spans="1:5" s="110" customFormat="1" ht="16.5" customHeight="1">
      <c r="A41" s="111" t="s">
        <v>594</v>
      </c>
      <c r="B41" s="111" t="s">
        <v>595</v>
      </c>
      <c r="C41" s="112">
        <v>17</v>
      </c>
      <c r="D41" s="112">
        <v>7</v>
      </c>
      <c r="E41" s="109"/>
    </row>
    <row r="42" spans="1:5" s="110" customFormat="1" ht="16.5" customHeight="1">
      <c r="A42" s="111" t="s">
        <v>596</v>
      </c>
      <c r="B42" s="111" t="s">
        <v>597</v>
      </c>
      <c r="C42" s="112">
        <v>28040</v>
      </c>
      <c r="D42" s="112">
        <v>3698</v>
      </c>
      <c r="E42" s="109"/>
    </row>
    <row r="43" spans="1:5" s="110" customFormat="1" ht="16.5" customHeight="1">
      <c r="A43" s="116" t="s">
        <v>598</v>
      </c>
      <c r="B43" s="116" t="s">
        <v>599</v>
      </c>
      <c r="C43" s="117">
        <f>SUM(C44:C59)</f>
        <v>51637</v>
      </c>
      <c r="D43" s="117">
        <f>SUM(D44:D59)</f>
        <v>23709</v>
      </c>
      <c r="E43" s="109"/>
    </row>
    <row r="44" spans="1:5" s="110" customFormat="1" ht="16.5" customHeight="1">
      <c r="A44" s="111" t="s">
        <v>600</v>
      </c>
      <c r="B44" s="111" t="s">
        <v>601</v>
      </c>
      <c r="C44" s="112">
        <v>174</v>
      </c>
      <c r="D44" s="112">
        <v>150</v>
      </c>
      <c r="E44" s="109"/>
    </row>
    <row r="45" spans="1:5" s="110" customFormat="1" ht="16.5" customHeight="1">
      <c r="A45" s="111" t="s">
        <v>602</v>
      </c>
      <c r="B45" s="111" t="s">
        <v>603</v>
      </c>
      <c r="C45" s="112">
        <v>825</v>
      </c>
      <c r="D45" s="112">
        <v>825</v>
      </c>
      <c r="E45" s="109"/>
    </row>
    <row r="46" spans="1:5" s="110" customFormat="1" ht="16.5" customHeight="1">
      <c r="A46" s="111" t="s">
        <v>604</v>
      </c>
      <c r="B46" s="111" t="s">
        <v>605</v>
      </c>
      <c r="C46" s="112"/>
      <c r="D46" s="112"/>
      <c r="E46" s="109"/>
    </row>
    <row r="47" spans="1:5" s="110" customFormat="1" ht="16.5" customHeight="1">
      <c r="A47" s="111" t="s">
        <v>606</v>
      </c>
      <c r="B47" s="111" t="s">
        <v>607</v>
      </c>
      <c r="C47" s="112">
        <v>1040</v>
      </c>
      <c r="D47" s="112">
        <v>937</v>
      </c>
      <c r="E47" s="109"/>
    </row>
    <row r="48" spans="1:5" s="110" customFormat="1" ht="16.5" customHeight="1">
      <c r="A48" s="111" t="s">
        <v>608</v>
      </c>
      <c r="B48" s="111" t="s">
        <v>609</v>
      </c>
      <c r="C48" s="112">
        <v>11904</v>
      </c>
      <c r="D48" s="112">
        <v>11046</v>
      </c>
      <c r="E48" s="109"/>
    </row>
    <row r="49" spans="1:5" s="110" customFormat="1" ht="16.5" customHeight="1">
      <c r="A49" s="111" t="s">
        <v>610</v>
      </c>
      <c r="B49" s="111" t="s">
        <v>611</v>
      </c>
      <c r="C49" s="112">
        <v>1832</v>
      </c>
      <c r="D49" s="112">
        <v>30</v>
      </c>
      <c r="E49" s="109"/>
    </row>
    <row r="50" spans="1:5" s="110" customFormat="1" ht="16.5" customHeight="1">
      <c r="A50" s="111" t="s">
        <v>612</v>
      </c>
      <c r="B50" s="111" t="s">
        <v>613</v>
      </c>
      <c r="C50" s="112">
        <v>13974</v>
      </c>
      <c r="D50" s="112">
        <v>1093</v>
      </c>
      <c r="E50" s="109"/>
    </row>
    <row r="51" spans="1:5" s="110" customFormat="1" ht="16.5" customHeight="1">
      <c r="A51" s="111" t="s">
        <v>614</v>
      </c>
      <c r="B51" s="111" t="s">
        <v>615</v>
      </c>
      <c r="C51" s="112">
        <v>2385</v>
      </c>
      <c r="D51" s="112">
        <v>2385</v>
      </c>
      <c r="E51" s="109"/>
    </row>
    <row r="52" spans="1:5" s="110" customFormat="1" ht="16.5" customHeight="1">
      <c r="A52" s="111" t="s">
        <v>616</v>
      </c>
      <c r="B52" s="111" t="s">
        <v>617</v>
      </c>
      <c r="C52" s="112">
        <v>777</v>
      </c>
      <c r="D52" s="112">
        <v>777</v>
      </c>
      <c r="E52" s="109"/>
    </row>
    <row r="53" spans="1:5" s="110" customFormat="1" ht="16.5" customHeight="1">
      <c r="A53" s="111" t="s">
        <v>618</v>
      </c>
      <c r="B53" s="111" t="s">
        <v>619</v>
      </c>
      <c r="C53" s="112">
        <v>2923</v>
      </c>
      <c r="D53" s="112">
        <v>135</v>
      </c>
      <c r="E53" s="109"/>
    </row>
    <row r="54" spans="1:5" s="110" customFormat="1" ht="16.5" customHeight="1">
      <c r="A54" s="111" t="s">
        <v>620</v>
      </c>
      <c r="B54" s="111" t="s">
        <v>621</v>
      </c>
      <c r="C54" s="112">
        <v>5055</v>
      </c>
      <c r="D54" s="112">
        <v>5055</v>
      </c>
      <c r="E54" s="109"/>
    </row>
    <row r="55" spans="1:5" s="110" customFormat="1" ht="16.5" customHeight="1">
      <c r="A55" s="111" t="s">
        <v>622</v>
      </c>
      <c r="B55" s="111" t="s">
        <v>623</v>
      </c>
      <c r="C55" s="112"/>
      <c r="D55" s="112"/>
      <c r="E55" s="109"/>
    </row>
    <row r="56" spans="1:5" s="110" customFormat="1" ht="16.5" customHeight="1">
      <c r="A56" s="111" t="s">
        <v>624</v>
      </c>
      <c r="B56" s="111" t="s">
        <v>625</v>
      </c>
      <c r="C56" s="112">
        <v>424</v>
      </c>
      <c r="D56" s="112">
        <v>424</v>
      </c>
      <c r="E56" s="109"/>
    </row>
    <row r="57" spans="1:5" s="110" customFormat="1" ht="15" customHeight="1">
      <c r="A57" s="111">
        <v>30314</v>
      </c>
      <c r="B57" s="111" t="s">
        <v>626</v>
      </c>
      <c r="C57" s="112"/>
      <c r="D57" s="112"/>
      <c r="E57" s="109"/>
    </row>
    <row r="58" spans="1:5" s="110" customFormat="1" ht="15" customHeight="1">
      <c r="A58" s="111">
        <v>30315</v>
      </c>
      <c r="B58" s="111" t="s">
        <v>627</v>
      </c>
      <c r="C58" s="112"/>
      <c r="D58" s="112"/>
      <c r="E58" s="109"/>
    </row>
    <row r="59" spans="1:5" s="110" customFormat="1" ht="16.5" customHeight="1">
      <c r="A59" s="111" t="s">
        <v>628</v>
      </c>
      <c r="B59" s="111" t="s">
        <v>629</v>
      </c>
      <c r="C59" s="112">
        <v>10324</v>
      </c>
      <c r="D59" s="112">
        <v>852</v>
      </c>
      <c r="E59" s="109"/>
    </row>
    <row r="60" spans="1:5" s="110" customFormat="1" ht="16.5" customHeight="1">
      <c r="A60" s="116" t="s">
        <v>630</v>
      </c>
      <c r="B60" s="116" t="s">
        <v>631</v>
      </c>
      <c r="C60" s="117">
        <f>SUM(C61:C64)</f>
        <v>3281</v>
      </c>
      <c r="D60" s="117"/>
      <c r="E60" s="109"/>
    </row>
    <row r="61" spans="1:5" s="110" customFormat="1" ht="16.5" customHeight="1">
      <c r="A61" s="111" t="s">
        <v>632</v>
      </c>
      <c r="B61" s="111" t="s">
        <v>633</v>
      </c>
      <c r="C61" s="112">
        <v>163</v>
      </c>
      <c r="D61" s="112"/>
      <c r="E61" s="109"/>
    </row>
    <row r="62" spans="1:5" s="110" customFormat="1" ht="16.5" customHeight="1">
      <c r="A62" s="111" t="s">
        <v>634</v>
      </c>
      <c r="B62" s="111" t="s">
        <v>635</v>
      </c>
      <c r="C62" s="112"/>
      <c r="D62" s="112"/>
      <c r="E62" s="109"/>
    </row>
    <row r="63" spans="1:5" s="110" customFormat="1" ht="16.5" customHeight="1">
      <c r="A63" s="111" t="s">
        <v>636</v>
      </c>
      <c r="B63" s="111" t="s">
        <v>637</v>
      </c>
      <c r="C63" s="112">
        <v>1882</v>
      </c>
      <c r="D63" s="112"/>
      <c r="E63" s="109"/>
    </row>
    <row r="64" spans="1:5" s="110" customFormat="1" ht="16.5" customHeight="1">
      <c r="A64" s="111" t="s">
        <v>638</v>
      </c>
      <c r="B64" s="111" t="s">
        <v>639</v>
      </c>
      <c r="C64" s="112">
        <v>1236</v>
      </c>
      <c r="D64" s="112"/>
      <c r="E64" s="109"/>
    </row>
    <row r="65" spans="1:5" s="110" customFormat="1" ht="16.5" customHeight="1">
      <c r="A65" s="116" t="s">
        <v>640</v>
      </c>
      <c r="B65" s="116" t="s">
        <v>350</v>
      </c>
      <c r="C65" s="117"/>
      <c r="D65" s="117"/>
      <c r="E65" s="109"/>
    </row>
    <row r="66" spans="1:5" s="110" customFormat="1" ht="16.5" customHeight="1">
      <c r="A66" s="111" t="s">
        <v>641</v>
      </c>
      <c r="B66" s="111" t="s">
        <v>642</v>
      </c>
      <c r="C66" s="112"/>
      <c r="D66" s="112"/>
      <c r="E66" s="109"/>
    </row>
    <row r="67" spans="1:5" s="110" customFormat="1" ht="16.5" customHeight="1">
      <c r="A67" s="111" t="s">
        <v>643</v>
      </c>
      <c r="B67" s="111" t="s">
        <v>644</v>
      </c>
      <c r="C67" s="112"/>
      <c r="D67" s="112"/>
      <c r="E67" s="109"/>
    </row>
    <row r="68" spans="1:5" s="110" customFormat="1" ht="16.5" customHeight="1">
      <c r="A68" s="116" t="s">
        <v>645</v>
      </c>
      <c r="B68" s="116" t="s">
        <v>646</v>
      </c>
      <c r="C68" s="117">
        <f>SUM(C69:C70)</f>
        <v>1620</v>
      </c>
      <c r="D68" s="117"/>
      <c r="E68" s="109"/>
    </row>
    <row r="69" spans="1:5" s="110" customFormat="1" ht="16.5" customHeight="1">
      <c r="A69" s="111" t="s">
        <v>647</v>
      </c>
      <c r="B69" s="111" t="s">
        <v>648</v>
      </c>
      <c r="C69" s="112">
        <v>1620</v>
      </c>
      <c r="D69" s="112"/>
      <c r="E69" s="109"/>
    </row>
    <row r="70" spans="1:5" s="110" customFormat="1" ht="17.25" customHeight="1">
      <c r="A70" s="111" t="s">
        <v>649</v>
      </c>
      <c r="B70" s="111" t="s">
        <v>650</v>
      </c>
      <c r="C70" s="112"/>
      <c r="D70" s="112"/>
      <c r="E70" s="109"/>
    </row>
    <row r="71" spans="1:5" s="110" customFormat="1" ht="17.25" customHeight="1">
      <c r="A71" s="116">
        <v>308</v>
      </c>
      <c r="B71" s="116" t="s">
        <v>651</v>
      </c>
      <c r="C71" s="117"/>
      <c r="D71" s="117"/>
      <c r="E71" s="109"/>
    </row>
    <row r="72" spans="1:5" s="110" customFormat="1" ht="17.25" customHeight="1">
      <c r="A72" s="111">
        <v>30801</v>
      </c>
      <c r="B72" s="111" t="s">
        <v>652</v>
      </c>
      <c r="C72" s="112"/>
      <c r="D72" s="112"/>
      <c r="E72" s="109"/>
    </row>
    <row r="73" spans="1:5" s="110" customFormat="1" ht="17.25" customHeight="1">
      <c r="A73" s="111">
        <v>30802</v>
      </c>
      <c r="B73" s="111" t="s">
        <v>653</v>
      </c>
      <c r="C73" s="112"/>
      <c r="D73" s="112"/>
      <c r="E73" s="109"/>
    </row>
    <row r="74" spans="1:5" s="110" customFormat="1" ht="17.25" customHeight="1">
      <c r="A74" s="116" t="s">
        <v>654</v>
      </c>
      <c r="B74" s="116" t="s">
        <v>655</v>
      </c>
      <c r="C74" s="117">
        <f>SUM(C75:C84)</f>
        <v>23563</v>
      </c>
      <c r="D74" s="117"/>
      <c r="E74" s="109"/>
    </row>
    <row r="75" spans="1:5" s="110" customFormat="1" ht="17.25" customHeight="1">
      <c r="A75" s="111" t="s">
        <v>656</v>
      </c>
      <c r="B75" s="111" t="s">
        <v>657</v>
      </c>
      <c r="C75" s="112">
        <v>3160</v>
      </c>
      <c r="D75" s="112"/>
      <c r="E75" s="109"/>
    </row>
    <row r="76" spans="1:5" s="110" customFormat="1" ht="17.25" customHeight="1">
      <c r="A76" s="111" t="s">
        <v>658</v>
      </c>
      <c r="B76" s="111" t="s">
        <v>659</v>
      </c>
      <c r="C76" s="112">
        <v>292</v>
      </c>
      <c r="D76" s="112"/>
      <c r="E76" s="109"/>
    </row>
    <row r="77" spans="1:5" s="110" customFormat="1" ht="17.25" customHeight="1">
      <c r="A77" s="111" t="s">
        <v>660</v>
      </c>
      <c r="B77" s="111" t="s">
        <v>661</v>
      </c>
      <c r="C77" s="112">
        <v>703</v>
      </c>
      <c r="D77" s="112"/>
      <c r="E77" s="109"/>
    </row>
    <row r="78" spans="1:5" s="110" customFormat="1" ht="17.25" customHeight="1">
      <c r="A78" s="111" t="s">
        <v>662</v>
      </c>
      <c r="B78" s="111" t="s">
        <v>663</v>
      </c>
      <c r="C78" s="112">
        <v>11448</v>
      </c>
      <c r="D78" s="112"/>
      <c r="E78" s="109"/>
    </row>
    <row r="79" spans="1:5" s="110" customFormat="1" ht="16.5" customHeight="1">
      <c r="A79" s="111" t="s">
        <v>664</v>
      </c>
      <c r="B79" s="111" t="s">
        <v>665</v>
      </c>
      <c r="C79" s="112">
        <v>130</v>
      </c>
      <c r="D79" s="112"/>
      <c r="E79" s="109"/>
    </row>
    <row r="80" spans="1:5" s="110" customFormat="1" ht="16.5" customHeight="1">
      <c r="A80" s="111" t="s">
        <v>666</v>
      </c>
      <c r="B80" s="111" t="s">
        <v>667</v>
      </c>
      <c r="C80" s="112">
        <v>317</v>
      </c>
      <c r="D80" s="112"/>
      <c r="E80" s="109"/>
    </row>
    <row r="81" spans="1:5" s="110" customFormat="1" ht="16.5" customHeight="1">
      <c r="A81" s="111" t="s">
        <v>668</v>
      </c>
      <c r="B81" s="111" t="s">
        <v>669</v>
      </c>
      <c r="C81" s="112"/>
      <c r="D81" s="112"/>
      <c r="E81" s="109"/>
    </row>
    <row r="82" spans="1:5" s="110" customFormat="1" ht="16.5" customHeight="1">
      <c r="A82" s="111" t="s">
        <v>670</v>
      </c>
      <c r="B82" s="111" t="s">
        <v>671</v>
      </c>
      <c r="C82" s="112">
        <v>3</v>
      </c>
      <c r="D82" s="112"/>
      <c r="E82" s="109"/>
    </row>
    <row r="83" spans="1:5" s="110" customFormat="1" ht="16.5" customHeight="1">
      <c r="A83" s="111" t="s">
        <v>672</v>
      </c>
      <c r="B83" s="111" t="s">
        <v>673</v>
      </c>
      <c r="C83" s="112"/>
      <c r="D83" s="112"/>
      <c r="E83" s="109"/>
    </row>
    <row r="84" spans="1:5" s="110" customFormat="1" ht="16.5" customHeight="1">
      <c r="A84" s="111" t="s">
        <v>674</v>
      </c>
      <c r="B84" s="111" t="s">
        <v>675</v>
      </c>
      <c r="C84" s="112">
        <v>7510</v>
      </c>
      <c r="D84" s="112"/>
      <c r="E84" s="109"/>
    </row>
    <row r="85" spans="1:5" s="110" customFormat="1" ht="16.5" customHeight="1">
      <c r="A85" s="116" t="s">
        <v>676</v>
      </c>
      <c r="B85" s="116" t="s">
        <v>677</v>
      </c>
      <c r="C85" s="117">
        <f>SUM(C86:C100)</f>
        <v>44347</v>
      </c>
      <c r="D85" s="117"/>
      <c r="E85" s="109"/>
    </row>
    <row r="86" spans="1:5" s="110" customFormat="1" ht="16.5" customHeight="1">
      <c r="A86" s="111" t="s">
        <v>678</v>
      </c>
      <c r="B86" s="111" t="s">
        <v>657</v>
      </c>
      <c r="C86" s="112">
        <v>4986</v>
      </c>
      <c r="D86" s="112"/>
      <c r="E86" s="109"/>
    </row>
    <row r="87" spans="1:5" s="110" customFormat="1" ht="16.5" customHeight="1">
      <c r="A87" s="111" t="s">
        <v>679</v>
      </c>
      <c r="B87" s="111" t="s">
        <v>659</v>
      </c>
      <c r="C87" s="112">
        <v>193</v>
      </c>
      <c r="D87" s="112"/>
      <c r="E87" s="109"/>
    </row>
    <row r="88" spans="1:5" s="110" customFormat="1" ht="16.5" customHeight="1">
      <c r="A88" s="111" t="s">
        <v>680</v>
      </c>
      <c r="B88" s="111" t="s">
        <v>661</v>
      </c>
      <c r="C88" s="112">
        <v>5164</v>
      </c>
      <c r="D88" s="112"/>
      <c r="E88" s="109"/>
    </row>
    <row r="89" spans="1:5" s="110" customFormat="1" ht="16.5" customHeight="1">
      <c r="A89" s="111" t="s">
        <v>681</v>
      </c>
      <c r="B89" s="111" t="s">
        <v>663</v>
      </c>
      <c r="C89" s="112">
        <v>11666</v>
      </c>
      <c r="D89" s="112"/>
      <c r="E89" s="109"/>
    </row>
    <row r="90" spans="1:5" s="110" customFormat="1" ht="16.5" customHeight="1">
      <c r="A90" s="111" t="s">
        <v>682</v>
      </c>
      <c r="B90" s="111" t="s">
        <v>665</v>
      </c>
      <c r="C90" s="112">
        <v>57</v>
      </c>
      <c r="D90" s="112"/>
      <c r="E90" s="109"/>
    </row>
    <row r="91" spans="1:5" s="110" customFormat="1" ht="16.5" customHeight="1">
      <c r="A91" s="111" t="s">
        <v>683</v>
      </c>
      <c r="B91" s="111" t="s">
        <v>667</v>
      </c>
      <c r="C91" s="112">
        <v>47</v>
      </c>
      <c r="D91" s="112"/>
      <c r="E91" s="109"/>
    </row>
    <row r="92" spans="1:5" s="110" customFormat="1" ht="16.5" customHeight="1">
      <c r="A92" s="111" t="s">
        <v>684</v>
      </c>
      <c r="B92" s="111" t="s">
        <v>669</v>
      </c>
      <c r="C92" s="112"/>
      <c r="D92" s="112"/>
      <c r="E92" s="109"/>
    </row>
    <row r="93" spans="1:5" s="110" customFormat="1" ht="16.5" customHeight="1">
      <c r="A93" s="111" t="s">
        <v>685</v>
      </c>
      <c r="B93" s="111" t="s">
        <v>686</v>
      </c>
      <c r="C93" s="112"/>
      <c r="D93" s="112"/>
      <c r="E93" s="109"/>
    </row>
    <row r="94" spans="1:5" s="110" customFormat="1" ht="16.5" customHeight="1">
      <c r="A94" s="111" t="s">
        <v>687</v>
      </c>
      <c r="B94" s="111" t="s">
        <v>688</v>
      </c>
      <c r="C94" s="112"/>
      <c r="D94" s="112"/>
      <c r="E94" s="109"/>
    </row>
    <row r="95" spans="1:5" s="110" customFormat="1" ht="16.5" customHeight="1">
      <c r="A95" s="111" t="s">
        <v>689</v>
      </c>
      <c r="B95" s="111" t="s">
        <v>690</v>
      </c>
      <c r="C95" s="112"/>
      <c r="D95" s="112"/>
      <c r="E95" s="109"/>
    </row>
    <row r="96" spans="1:5" s="110" customFormat="1" ht="16.5" customHeight="1">
      <c r="A96" s="111" t="s">
        <v>691</v>
      </c>
      <c r="B96" s="111" t="s">
        <v>692</v>
      </c>
      <c r="C96" s="112"/>
      <c r="D96" s="112"/>
      <c r="E96" s="109"/>
    </row>
    <row r="97" spans="1:5" s="110" customFormat="1" ht="16.5" customHeight="1">
      <c r="A97" s="111" t="s">
        <v>693</v>
      </c>
      <c r="B97" s="111" t="s">
        <v>671</v>
      </c>
      <c r="C97" s="112">
        <v>48</v>
      </c>
      <c r="D97" s="112"/>
      <c r="E97" s="109"/>
    </row>
    <row r="98" spans="1:5" s="110" customFormat="1" ht="16.5" customHeight="1">
      <c r="A98" s="111" t="s">
        <v>694</v>
      </c>
      <c r="B98" s="111" t="s">
        <v>673</v>
      </c>
      <c r="C98" s="112"/>
      <c r="D98" s="112"/>
      <c r="E98" s="109"/>
    </row>
    <row r="99" spans="1:5" s="110" customFormat="1" ht="16.5" customHeight="1">
      <c r="A99" s="111" t="s">
        <v>695</v>
      </c>
      <c r="B99" s="111" t="s">
        <v>696</v>
      </c>
      <c r="C99" s="112"/>
      <c r="D99" s="112"/>
      <c r="E99" s="109"/>
    </row>
    <row r="100" spans="1:5" s="110" customFormat="1" ht="16.5" customHeight="1">
      <c r="A100" s="111" t="s">
        <v>697</v>
      </c>
      <c r="B100" s="111" t="s">
        <v>698</v>
      </c>
      <c r="C100" s="112">
        <v>22186</v>
      </c>
      <c r="D100" s="112"/>
      <c r="E100" s="109"/>
    </row>
    <row r="101" spans="1:5" s="110" customFormat="1" ht="16.5" customHeight="1">
      <c r="A101" s="116" t="s">
        <v>699</v>
      </c>
      <c r="B101" s="116" t="s">
        <v>700</v>
      </c>
      <c r="C101" s="117">
        <f>SUM(C102:C108)</f>
        <v>1768</v>
      </c>
      <c r="D101" s="117"/>
      <c r="E101" s="109"/>
    </row>
    <row r="102" spans="1:5" s="110" customFormat="1" ht="16.5" customHeight="1">
      <c r="A102" s="111" t="s">
        <v>701</v>
      </c>
      <c r="B102" s="111" t="s">
        <v>702</v>
      </c>
      <c r="C102" s="112"/>
      <c r="D102" s="112"/>
      <c r="E102" s="109"/>
    </row>
    <row r="103" spans="1:5" s="110" customFormat="1" ht="17.25" customHeight="1">
      <c r="A103" s="111" t="s">
        <v>703</v>
      </c>
      <c r="B103" s="111" t="s">
        <v>704</v>
      </c>
      <c r="C103" s="112"/>
      <c r="D103" s="112"/>
      <c r="E103" s="109"/>
    </row>
    <row r="104" spans="1:5" s="110" customFormat="1" ht="17.25" customHeight="1">
      <c r="A104" s="111" t="s">
        <v>705</v>
      </c>
      <c r="B104" s="111" t="s">
        <v>225</v>
      </c>
      <c r="C104" s="113"/>
      <c r="D104" s="112"/>
      <c r="E104" s="109"/>
    </row>
    <row r="105" spans="1:5" s="110" customFormat="1" ht="15" customHeight="1">
      <c r="A105" s="111">
        <v>39904</v>
      </c>
      <c r="B105" s="57" t="s">
        <v>706</v>
      </c>
      <c r="C105" s="112">
        <v>960</v>
      </c>
      <c r="D105" s="112"/>
      <c r="E105" s="109"/>
    </row>
    <row r="106" spans="1:5" s="110" customFormat="1" ht="17.25" customHeight="1">
      <c r="A106" s="111" t="s">
        <v>707</v>
      </c>
      <c r="B106" s="111" t="s">
        <v>708</v>
      </c>
      <c r="C106" s="114"/>
      <c r="D106" s="112"/>
      <c r="E106" s="109"/>
    </row>
    <row r="107" spans="1:5" s="110" customFormat="1" ht="17.25" customHeight="1">
      <c r="A107" s="111" t="s">
        <v>709</v>
      </c>
      <c r="B107" s="111" t="s">
        <v>710</v>
      </c>
      <c r="C107" s="112"/>
      <c r="D107" s="112"/>
      <c r="E107" s="109"/>
    </row>
    <row r="108" spans="1:5" s="110" customFormat="1" ht="16.5" customHeight="1">
      <c r="A108" s="111" t="s">
        <v>711</v>
      </c>
      <c r="B108" s="111" t="s">
        <v>303</v>
      </c>
      <c r="C108" s="112">
        <v>808</v>
      </c>
      <c r="D108" s="112"/>
      <c r="E108" s="109"/>
    </row>
    <row r="109" spans="1:5" s="110" customFormat="1" ht="16.5" customHeight="1">
      <c r="A109" s="115"/>
      <c r="B109" s="18" t="s">
        <v>148</v>
      </c>
      <c r="C109" s="117">
        <f>C5+C15+C43+C60+C65+C68+C74+C85+C101</f>
        <v>270975</v>
      </c>
      <c r="D109" s="117">
        <f>D5+D15+D43+D60+D65+D68+D74+D85+D101</f>
        <v>113185</v>
      </c>
      <c r="E109" s="109"/>
    </row>
  </sheetData>
  <mergeCells count="6"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2"/>
  <sheetViews>
    <sheetView workbookViewId="0" topLeftCell="A1">
      <selection activeCell="A1" sqref="A1:I1"/>
    </sheetView>
  </sheetViews>
  <sheetFormatPr defaultColWidth="8.75390625" defaultRowHeight="14.25"/>
  <cols>
    <col min="1" max="1" width="43.625" style="21" customWidth="1"/>
    <col min="2" max="3" width="11.875" style="21" customWidth="1"/>
    <col min="4" max="4" width="11.00390625" style="21" hidden="1" customWidth="1"/>
    <col min="5" max="5" width="10.25390625" style="21" hidden="1" customWidth="1"/>
    <col min="6" max="6" width="12.625" style="21" customWidth="1"/>
    <col min="7" max="7" width="37.25390625" style="21" customWidth="1"/>
    <col min="8" max="9" width="11.875" style="21" customWidth="1"/>
    <col min="10" max="10" width="9.875" style="21" hidden="1" customWidth="1"/>
    <col min="11" max="11" width="9.875" style="21" customWidth="1"/>
    <col min="12" max="12" width="9.00390625" style="21" customWidth="1"/>
    <col min="13" max="16384" width="8.75390625" style="21" customWidth="1"/>
  </cols>
  <sheetData>
    <row r="1" spans="1:9" s="52" customFormat="1" ht="25.5">
      <c r="A1" s="130" t="s">
        <v>1628</v>
      </c>
      <c r="B1" s="131"/>
      <c r="C1" s="131"/>
      <c r="D1" s="131"/>
      <c r="E1" s="131"/>
      <c r="F1" s="131"/>
      <c r="G1" s="131"/>
      <c r="H1" s="131"/>
      <c r="I1" s="131"/>
    </row>
    <row r="2" spans="2:9" s="44" customFormat="1" ht="16.5" customHeight="1">
      <c r="B2" s="54"/>
      <c r="I2" s="55" t="s">
        <v>0</v>
      </c>
    </row>
    <row r="3" spans="1:11" s="53" customFormat="1" ht="61.5" customHeight="1">
      <c r="A3" s="30" t="s">
        <v>1</v>
      </c>
      <c r="B3" s="30" t="s">
        <v>428</v>
      </c>
      <c r="C3" s="30" t="s">
        <v>429</v>
      </c>
      <c r="D3" s="30"/>
      <c r="E3" s="30"/>
      <c r="F3" s="30" t="s">
        <v>427</v>
      </c>
      <c r="G3" s="30" t="s">
        <v>1</v>
      </c>
      <c r="H3" s="30" t="s">
        <v>428</v>
      </c>
      <c r="I3" s="30" t="s">
        <v>429</v>
      </c>
      <c r="K3" s="30" t="s">
        <v>427</v>
      </c>
    </row>
    <row r="4" spans="1:11" s="47" customFormat="1" ht="13.5" customHeight="1">
      <c r="A4" s="9" t="s">
        <v>1631</v>
      </c>
      <c r="B4" s="67">
        <v>148071</v>
      </c>
      <c r="C4" s="67">
        <v>167232</v>
      </c>
      <c r="D4" s="76" t="e">
        <v>#REF!</v>
      </c>
      <c r="E4" s="76"/>
      <c r="F4" s="77">
        <v>12.940413720444921</v>
      </c>
      <c r="G4" s="9" t="s">
        <v>1629</v>
      </c>
      <c r="H4" s="78">
        <v>1007</v>
      </c>
      <c r="I4" s="80">
        <v>896</v>
      </c>
      <c r="J4" s="81" t="e">
        <v>#REF!</v>
      </c>
      <c r="K4" s="82">
        <v>-11.022840119165839</v>
      </c>
    </row>
    <row r="5" spans="1:11" s="47" customFormat="1" ht="13.5" customHeight="1">
      <c r="A5" s="9" t="s">
        <v>6</v>
      </c>
      <c r="B5" s="64">
        <v>9016</v>
      </c>
      <c r="C5" s="68">
        <v>9266</v>
      </c>
      <c r="D5" s="76" t="e">
        <v>#REF!</v>
      </c>
      <c r="E5" s="76"/>
      <c r="F5" s="77">
        <v>2.7728482697426795</v>
      </c>
      <c r="G5" s="9" t="s">
        <v>7</v>
      </c>
      <c r="H5" s="78"/>
      <c r="I5" s="80"/>
      <c r="J5" s="81" t="e">
        <v>#REF!</v>
      </c>
      <c r="K5" s="82"/>
    </row>
    <row r="6" spans="1:11" s="47" customFormat="1" ht="16.5" customHeight="1">
      <c r="A6" s="11" t="s">
        <v>433</v>
      </c>
      <c r="B6" s="65">
        <v>1432</v>
      </c>
      <c r="C6" s="75">
        <v>1432</v>
      </c>
      <c r="D6" s="76" t="e">
        <v>#REF!</v>
      </c>
      <c r="E6" s="76"/>
      <c r="F6" s="77">
        <v>0</v>
      </c>
      <c r="G6" s="9" t="s">
        <v>8</v>
      </c>
      <c r="H6" s="78"/>
      <c r="I6" s="80"/>
      <c r="J6" s="81" t="e">
        <v>#REF!</v>
      </c>
      <c r="K6" s="82"/>
    </row>
    <row r="7" spans="1:11" s="47" customFormat="1" ht="16.5" customHeight="1">
      <c r="A7" s="11" t="s">
        <v>434</v>
      </c>
      <c r="B7" s="65">
        <v>586</v>
      </c>
      <c r="C7" s="75">
        <v>586</v>
      </c>
      <c r="D7" s="76" t="e">
        <v>#REF!</v>
      </c>
      <c r="E7" s="76"/>
      <c r="F7" s="77">
        <v>0</v>
      </c>
      <c r="G7" s="9" t="s">
        <v>9</v>
      </c>
      <c r="H7" s="78">
        <v>1007</v>
      </c>
      <c r="I7" s="80">
        <v>896</v>
      </c>
      <c r="J7" s="81" t="e">
        <v>#REF!</v>
      </c>
      <c r="K7" s="82">
        <v>-11.022840119165839</v>
      </c>
    </row>
    <row r="8" spans="1:11" s="47" customFormat="1" ht="16.5" customHeight="1">
      <c r="A8" s="11" t="s">
        <v>435</v>
      </c>
      <c r="B8" s="65">
        <v>5464</v>
      </c>
      <c r="C8" s="75">
        <v>5742</v>
      </c>
      <c r="D8" s="76" t="e">
        <v>#REF!</v>
      </c>
      <c r="E8" s="76"/>
      <c r="F8" s="77">
        <v>5.087847730600293</v>
      </c>
      <c r="G8" s="56"/>
      <c r="H8" s="78"/>
      <c r="I8" s="80"/>
      <c r="J8" s="81" t="e">
        <v>#REF!</v>
      </c>
      <c r="K8" s="82"/>
    </row>
    <row r="9" spans="1:11" s="47" customFormat="1" ht="16.5" customHeight="1">
      <c r="A9" s="11" t="s">
        <v>436</v>
      </c>
      <c r="B9" s="65"/>
      <c r="C9" s="75">
        <v>36</v>
      </c>
      <c r="D9" s="76"/>
      <c r="E9" s="76"/>
      <c r="F9" s="77"/>
      <c r="G9" s="56"/>
      <c r="H9" s="78"/>
      <c r="I9" s="80"/>
      <c r="J9" s="81"/>
      <c r="K9" s="82"/>
    </row>
    <row r="10" spans="1:11" s="47" customFormat="1" ht="16.5" customHeight="1">
      <c r="A10" s="11" t="s">
        <v>437</v>
      </c>
      <c r="B10" s="65"/>
      <c r="C10" s="75">
        <v>-64</v>
      </c>
      <c r="D10" s="76"/>
      <c r="E10" s="76"/>
      <c r="F10" s="77"/>
      <c r="G10" s="56"/>
      <c r="H10" s="78"/>
      <c r="I10" s="80"/>
      <c r="J10" s="81"/>
      <c r="K10" s="82"/>
    </row>
    <row r="11" spans="1:11" s="47" customFormat="1" ht="15.75" customHeight="1">
      <c r="A11" s="11" t="s">
        <v>438</v>
      </c>
      <c r="B11" s="65">
        <v>1534</v>
      </c>
      <c r="C11" s="75">
        <v>1534</v>
      </c>
      <c r="D11" s="76" t="e">
        <v>#REF!</v>
      </c>
      <c r="E11" s="76"/>
      <c r="F11" s="77">
        <v>0</v>
      </c>
      <c r="G11" s="56" t="s">
        <v>1630</v>
      </c>
      <c r="H11" s="78"/>
      <c r="I11" s="80"/>
      <c r="J11" s="81" t="e">
        <v>#REF!</v>
      </c>
      <c r="K11" s="82"/>
    </row>
    <row r="12" spans="1:11" s="47" customFormat="1" ht="14.25" customHeight="1">
      <c r="A12" s="9" t="s">
        <v>11</v>
      </c>
      <c r="B12" s="64">
        <v>92941</v>
      </c>
      <c r="C12" s="68">
        <v>98105</v>
      </c>
      <c r="D12" s="76" t="e">
        <v>#REF!</v>
      </c>
      <c r="E12" s="76"/>
      <c r="F12" s="77">
        <v>5.556213081417243</v>
      </c>
      <c r="G12" s="9" t="s">
        <v>477</v>
      </c>
      <c r="H12" s="78"/>
      <c r="I12" s="80"/>
      <c r="J12" s="81" t="e">
        <v>#REF!</v>
      </c>
      <c r="K12" s="82"/>
    </row>
    <row r="13" spans="1:11" s="47" customFormat="1" ht="16.5" customHeight="1">
      <c r="A13" s="11" t="s">
        <v>514</v>
      </c>
      <c r="B13" s="65">
        <v>956</v>
      </c>
      <c r="C13" s="75">
        <v>956</v>
      </c>
      <c r="D13" s="76" t="e">
        <v>#REF!</v>
      </c>
      <c r="E13" s="76"/>
      <c r="F13" s="77">
        <v>0</v>
      </c>
      <c r="G13" s="9" t="s">
        <v>12</v>
      </c>
      <c r="H13" s="78"/>
      <c r="I13" s="80"/>
      <c r="J13" s="81" t="e">
        <v>#REF!</v>
      </c>
      <c r="K13" s="82"/>
    </row>
    <row r="14" spans="1:11" s="47" customFormat="1" ht="15" customHeight="1">
      <c r="A14" s="11" t="s">
        <v>439</v>
      </c>
      <c r="B14" s="65">
        <v>26570</v>
      </c>
      <c r="C14" s="75">
        <v>29644</v>
      </c>
      <c r="D14" s="76" t="e">
        <v>#REF!</v>
      </c>
      <c r="E14" s="76"/>
      <c r="F14" s="77">
        <v>11.569439217162213</v>
      </c>
      <c r="G14" s="9" t="s">
        <v>13</v>
      </c>
      <c r="H14" s="78"/>
      <c r="I14" s="80"/>
      <c r="J14" s="81" t="e">
        <v>#REF!</v>
      </c>
      <c r="K14" s="82"/>
    </row>
    <row r="15" spans="1:11" s="47" customFormat="1" ht="17.25" customHeight="1">
      <c r="A15" s="11" t="s">
        <v>440</v>
      </c>
      <c r="B15" s="65">
        <v>4358</v>
      </c>
      <c r="C15" s="75">
        <v>5186</v>
      </c>
      <c r="D15" s="76" t="e">
        <v>#REF!</v>
      </c>
      <c r="E15" s="76"/>
      <c r="F15" s="77">
        <v>18.999541073887105</v>
      </c>
      <c r="G15" s="57" t="s">
        <v>14</v>
      </c>
      <c r="H15" s="78"/>
      <c r="I15" s="80"/>
      <c r="J15" s="81" t="e">
        <v>#REF!</v>
      </c>
      <c r="K15" s="82"/>
    </row>
    <row r="16" spans="1:11" s="47" customFormat="1" ht="18" customHeight="1">
      <c r="A16" s="11" t="s">
        <v>441</v>
      </c>
      <c r="B16" s="65">
        <v>9991</v>
      </c>
      <c r="C16" s="75">
        <v>9256</v>
      </c>
      <c r="D16" s="76" t="e">
        <v>#REF!</v>
      </c>
      <c r="E16" s="76"/>
      <c r="F16" s="77">
        <v>-7.356620958862976</v>
      </c>
      <c r="G16" s="9" t="s">
        <v>15</v>
      </c>
      <c r="H16" s="78"/>
      <c r="I16" s="80"/>
      <c r="J16" s="81" t="e">
        <v>#REF!</v>
      </c>
      <c r="K16" s="82"/>
    </row>
    <row r="17" spans="1:11" s="47" customFormat="1" ht="17.25" customHeight="1">
      <c r="A17" s="11" t="s">
        <v>442</v>
      </c>
      <c r="B17" s="67">
        <v>456</v>
      </c>
      <c r="C17" s="75">
        <v>456</v>
      </c>
      <c r="D17" s="76" t="e">
        <v>#REF!</v>
      </c>
      <c r="E17" s="76"/>
      <c r="F17" s="77">
        <v>0</v>
      </c>
      <c r="G17" s="9" t="s">
        <v>478</v>
      </c>
      <c r="H17" s="78"/>
      <c r="I17" s="80"/>
      <c r="J17" s="81" t="e">
        <v>#REF!</v>
      </c>
      <c r="K17" s="82"/>
    </row>
    <row r="18" spans="1:11" s="47" customFormat="1" ht="15" customHeight="1">
      <c r="A18" s="11" t="s">
        <v>443</v>
      </c>
      <c r="B18" s="67">
        <v>1472</v>
      </c>
      <c r="C18" s="75">
        <v>1570</v>
      </c>
      <c r="D18" s="76" t="e">
        <v>#REF!</v>
      </c>
      <c r="E18" s="76"/>
      <c r="F18" s="77">
        <v>6.657608695652175</v>
      </c>
      <c r="G18" s="9"/>
      <c r="H18" s="78"/>
      <c r="I18" s="80"/>
      <c r="J18" s="81" t="e">
        <v>#REF!</v>
      </c>
      <c r="K18" s="82"/>
    </row>
    <row r="19" spans="1:11" s="47" customFormat="1" ht="13.5" customHeight="1">
      <c r="A19" s="11" t="s">
        <v>444</v>
      </c>
      <c r="B19" s="67">
        <v>5970</v>
      </c>
      <c r="C19" s="75">
        <v>5670</v>
      </c>
      <c r="D19" s="76" t="e">
        <v>#REF!</v>
      </c>
      <c r="E19" s="76"/>
      <c r="F19" s="77">
        <v>-5.025125628140704</v>
      </c>
      <c r="G19" s="9" t="s">
        <v>16</v>
      </c>
      <c r="H19" s="78"/>
      <c r="I19" s="80"/>
      <c r="J19" s="81" t="e">
        <v>#REF!</v>
      </c>
      <c r="K19" s="82"/>
    </row>
    <row r="20" spans="1:11" s="47" customFormat="1" ht="13.5" customHeight="1">
      <c r="A20" s="11" t="s">
        <v>445</v>
      </c>
      <c r="B20" s="67">
        <v>4700</v>
      </c>
      <c r="C20" s="75">
        <v>5269</v>
      </c>
      <c r="D20" s="76" t="e">
        <v>#REF!</v>
      </c>
      <c r="E20" s="76"/>
      <c r="F20" s="77">
        <v>12.106382978723405</v>
      </c>
      <c r="G20" s="9"/>
      <c r="H20" s="78"/>
      <c r="I20" s="80"/>
      <c r="J20" s="81" t="e">
        <v>#REF!</v>
      </c>
      <c r="K20" s="82"/>
    </row>
    <row r="21" spans="1:11" s="47" customFormat="1" ht="13.5" customHeight="1">
      <c r="A21" s="11" t="s">
        <v>446</v>
      </c>
      <c r="B21" s="67">
        <v>12648</v>
      </c>
      <c r="C21" s="75">
        <v>14262</v>
      </c>
      <c r="D21" s="76" t="e">
        <v>#REF!</v>
      </c>
      <c r="E21" s="76"/>
      <c r="F21" s="77">
        <v>12.760910815939278</v>
      </c>
      <c r="G21" s="9"/>
      <c r="H21" s="78"/>
      <c r="I21" s="80"/>
      <c r="J21" s="81" t="e">
        <v>#REF!</v>
      </c>
      <c r="K21" s="82"/>
    </row>
    <row r="22" spans="1:11" s="47" customFormat="1" ht="13.5" customHeight="1">
      <c r="A22" s="11" t="s">
        <v>447</v>
      </c>
      <c r="B22" s="67">
        <v>3106</v>
      </c>
      <c r="C22" s="75">
        <v>2751</v>
      </c>
      <c r="D22" s="76" t="e">
        <v>#REF!</v>
      </c>
      <c r="E22" s="76"/>
      <c r="F22" s="77">
        <v>-11.429491307147456</v>
      </c>
      <c r="G22" s="9"/>
      <c r="H22" s="78"/>
      <c r="I22" s="80"/>
      <c r="J22" s="81" t="e">
        <v>#REF!</v>
      </c>
      <c r="K22" s="82"/>
    </row>
    <row r="23" spans="1:11" s="47" customFormat="1" ht="13.5" customHeight="1">
      <c r="A23" s="11" t="s">
        <v>448</v>
      </c>
      <c r="B23" s="67"/>
      <c r="C23" s="75">
        <v>150</v>
      </c>
      <c r="D23" s="76" t="e">
        <v>#REF!</v>
      </c>
      <c r="E23" s="76"/>
      <c r="F23" s="77"/>
      <c r="G23" s="9"/>
      <c r="H23" s="78"/>
      <c r="I23" s="80"/>
      <c r="J23" s="81" t="e">
        <v>#REF!</v>
      </c>
      <c r="K23" s="82"/>
    </row>
    <row r="24" spans="1:11" s="47" customFormat="1" ht="15.75" customHeight="1">
      <c r="A24" s="11" t="s">
        <v>449</v>
      </c>
      <c r="B24" s="67">
        <v>15786</v>
      </c>
      <c r="C24" s="75">
        <v>15307</v>
      </c>
      <c r="D24" s="76"/>
      <c r="E24" s="76"/>
      <c r="F24" s="77">
        <v>-3.0343342201951096</v>
      </c>
      <c r="G24" s="9"/>
      <c r="H24" s="78"/>
      <c r="I24" s="80"/>
      <c r="J24" s="81"/>
      <c r="K24" s="82"/>
    </row>
    <row r="25" spans="1:11" s="47" customFormat="1" ht="15.75" customHeight="1">
      <c r="A25" s="11" t="s">
        <v>450</v>
      </c>
      <c r="B25" s="67">
        <v>5522</v>
      </c>
      <c r="C25" s="75">
        <v>540</v>
      </c>
      <c r="D25" s="76"/>
      <c r="E25" s="76"/>
      <c r="F25" s="77">
        <v>-90.22093444404202</v>
      </c>
      <c r="G25" s="9"/>
      <c r="H25" s="78"/>
      <c r="I25" s="80"/>
      <c r="J25" s="81"/>
      <c r="K25" s="82"/>
    </row>
    <row r="26" spans="1:11" s="47" customFormat="1" ht="15.75" customHeight="1">
      <c r="A26" s="11" t="s">
        <v>451</v>
      </c>
      <c r="B26" s="67"/>
      <c r="C26" s="75">
        <v>2864</v>
      </c>
      <c r="D26" s="76"/>
      <c r="E26" s="76"/>
      <c r="F26" s="77"/>
      <c r="G26" s="9"/>
      <c r="H26" s="78"/>
      <c r="I26" s="80"/>
      <c r="J26" s="81"/>
      <c r="K26" s="82"/>
    </row>
    <row r="27" spans="1:11" s="47" customFormat="1" ht="15" customHeight="1">
      <c r="A27" s="11" t="s">
        <v>452</v>
      </c>
      <c r="B27" s="67"/>
      <c r="C27" s="75">
        <v>3325</v>
      </c>
      <c r="D27" s="76" t="e">
        <v>#REF!</v>
      </c>
      <c r="E27" s="76"/>
      <c r="F27" s="77"/>
      <c r="G27" s="9"/>
      <c r="H27" s="78"/>
      <c r="I27" s="80"/>
      <c r="J27" s="81" t="e">
        <v>#REF!</v>
      </c>
      <c r="K27" s="82"/>
    </row>
    <row r="28" spans="1:11" s="47" customFormat="1" ht="13.5" customHeight="1">
      <c r="A28" s="11" t="s">
        <v>453</v>
      </c>
      <c r="B28" s="67">
        <v>1406</v>
      </c>
      <c r="C28" s="75">
        <v>899</v>
      </c>
      <c r="D28" s="76" t="e">
        <v>#REF!</v>
      </c>
      <c r="E28" s="76"/>
      <c r="F28" s="77">
        <v>-36.059743954480794</v>
      </c>
      <c r="G28" s="9"/>
      <c r="H28" s="78"/>
      <c r="I28" s="80"/>
      <c r="J28" s="81" t="e">
        <v>#REF!</v>
      </c>
      <c r="K28" s="82"/>
    </row>
    <row r="29" spans="1:11" s="47" customFormat="1" ht="14.25" customHeight="1">
      <c r="A29" s="9" t="s">
        <v>17</v>
      </c>
      <c r="B29" s="67">
        <v>46114</v>
      </c>
      <c r="C29" s="67">
        <v>59861</v>
      </c>
      <c r="D29" s="76" t="e">
        <v>#REF!</v>
      </c>
      <c r="E29" s="76"/>
      <c r="F29" s="77">
        <v>29.810903413280133</v>
      </c>
      <c r="G29" s="9"/>
      <c r="H29" s="83"/>
      <c r="I29" s="80"/>
      <c r="J29" s="81" t="e">
        <v>#REF!</v>
      </c>
      <c r="K29" s="82"/>
    </row>
    <row r="30" spans="1:11" s="47" customFormat="1" ht="14.25" customHeight="1">
      <c r="A30" s="11" t="s">
        <v>454</v>
      </c>
      <c r="B30" s="67">
        <v>353</v>
      </c>
      <c r="C30" s="75">
        <v>56</v>
      </c>
      <c r="D30" s="76"/>
      <c r="E30" s="76"/>
      <c r="F30" s="77">
        <v>-84.13597733711048</v>
      </c>
      <c r="G30" s="9"/>
      <c r="H30" s="83"/>
      <c r="I30" s="80"/>
      <c r="J30" s="81"/>
      <c r="K30" s="82"/>
    </row>
    <row r="31" spans="1:11" s="47" customFormat="1" ht="14.25" customHeight="1">
      <c r="A31" s="11" t="s">
        <v>455</v>
      </c>
      <c r="B31" s="67">
        <v>0</v>
      </c>
      <c r="C31" s="75">
        <v>0</v>
      </c>
      <c r="D31" s="76"/>
      <c r="E31" s="76"/>
      <c r="F31" s="77"/>
      <c r="G31" s="9"/>
      <c r="H31" s="83"/>
      <c r="I31" s="80"/>
      <c r="J31" s="81"/>
      <c r="K31" s="82"/>
    </row>
    <row r="32" spans="1:11" s="47" customFormat="1" ht="14.25" customHeight="1">
      <c r="A32" s="11" t="s">
        <v>456</v>
      </c>
      <c r="B32" s="67">
        <v>0</v>
      </c>
      <c r="C32" s="75">
        <v>0</v>
      </c>
      <c r="D32" s="76"/>
      <c r="E32" s="76"/>
      <c r="F32" s="77"/>
      <c r="G32" s="9"/>
      <c r="H32" s="83"/>
      <c r="I32" s="80"/>
      <c r="J32" s="81"/>
      <c r="K32" s="82"/>
    </row>
    <row r="33" spans="1:11" s="47" customFormat="1" ht="14.25" customHeight="1">
      <c r="A33" s="11" t="s">
        <v>457</v>
      </c>
      <c r="B33" s="67">
        <v>519</v>
      </c>
      <c r="C33" s="75">
        <v>100</v>
      </c>
      <c r="D33" s="76"/>
      <c r="E33" s="76"/>
      <c r="F33" s="77">
        <v>-80.73217726396918</v>
      </c>
      <c r="G33" s="9"/>
      <c r="H33" s="83"/>
      <c r="I33" s="80"/>
      <c r="J33" s="81"/>
      <c r="K33" s="82"/>
    </row>
    <row r="34" spans="1:11" s="47" customFormat="1" ht="14.25" customHeight="1">
      <c r="A34" s="11" t="s">
        <v>458</v>
      </c>
      <c r="B34" s="67">
        <v>4456</v>
      </c>
      <c r="C34" s="75">
        <v>4588</v>
      </c>
      <c r="D34" s="76"/>
      <c r="E34" s="76"/>
      <c r="F34" s="77">
        <v>2.96229802513465</v>
      </c>
      <c r="G34" s="9"/>
      <c r="H34" s="83"/>
      <c r="I34" s="80"/>
      <c r="J34" s="81"/>
      <c r="K34" s="82"/>
    </row>
    <row r="35" spans="1:11" s="47" customFormat="1" ht="14.25" customHeight="1">
      <c r="A35" s="11" t="s">
        <v>459</v>
      </c>
      <c r="B35" s="67">
        <v>98</v>
      </c>
      <c r="C35" s="75">
        <v>23</v>
      </c>
      <c r="D35" s="76"/>
      <c r="E35" s="76"/>
      <c r="F35" s="77">
        <v>-76.53061224489795</v>
      </c>
      <c r="G35" s="9"/>
      <c r="H35" s="83"/>
      <c r="I35" s="80"/>
      <c r="J35" s="81"/>
      <c r="K35" s="82"/>
    </row>
    <row r="36" spans="1:11" s="47" customFormat="1" ht="14.25" customHeight="1">
      <c r="A36" s="11" t="s">
        <v>460</v>
      </c>
      <c r="B36" s="67">
        <v>260</v>
      </c>
      <c r="C36" s="75">
        <v>749</v>
      </c>
      <c r="D36" s="76"/>
      <c r="E36" s="76"/>
      <c r="F36" s="77">
        <v>188.07692307692307</v>
      </c>
      <c r="G36" s="9"/>
      <c r="H36" s="83"/>
      <c r="I36" s="80"/>
      <c r="J36" s="81"/>
      <c r="K36" s="82"/>
    </row>
    <row r="37" spans="1:11" s="47" customFormat="1" ht="14.25" customHeight="1">
      <c r="A37" s="11" t="s">
        <v>461</v>
      </c>
      <c r="B37" s="67">
        <v>4745</v>
      </c>
      <c r="C37" s="75">
        <v>4586</v>
      </c>
      <c r="D37" s="76"/>
      <c r="E37" s="76"/>
      <c r="F37" s="77">
        <v>-3.350895679662803</v>
      </c>
      <c r="G37" s="9"/>
      <c r="H37" s="83"/>
      <c r="I37" s="80"/>
      <c r="J37" s="81"/>
      <c r="K37" s="82"/>
    </row>
    <row r="38" spans="1:11" s="47" customFormat="1" ht="14.25" customHeight="1">
      <c r="A38" s="11" t="s">
        <v>462</v>
      </c>
      <c r="B38" s="67">
        <v>4200</v>
      </c>
      <c r="C38" s="75">
        <v>7029</v>
      </c>
      <c r="D38" s="76"/>
      <c r="E38" s="76"/>
      <c r="F38" s="77">
        <v>67.35714285714286</v>
      </c>
      <c r="G38" s="9"/>
      <c r="H38" s="83"/>
      <c r="I38" s="80"/>
      <c r="J38" s="81"/>
      <c r="K38" s="82"/>
    </row>
    <row r="39" spans="1:11" s="47" customFormat="1" ht="14.25" customHeight="1">
      <c r="A39" s="11" t="s">
        <v>463</v>
      </c>
      <c r="B39" s="67">
        <v>1787</v>
      </c>
      <c r="C39" s="75">
        <v>970</v>
      </c>
      <c r="D39" s="76"/>
      <c r="E39" s="76"/>
      <c r="F39" s="77">
        <v>-45.71908226077224</v>
      </c>
      <c r="G39" s="9"/>
      <c r="H39" s="83"/>
      <c r="I39" s="80"/>
      <c r="J39" s="81"/>
      <c r="K39" s="82"/>
    </row>
    <row r="40" spans="1:11" s="47" customFormat="1" ht="14.25" customHeight="1">
      <c r="A40" s="11" t="s">
        <v>464</v>
      </c>
      <c r="B40" s="67">
        <v>370</v>
      </c>
      <c r="C40" s="75">
        <v>1498</v>
      </c>
      <c r="D40" s="76"/>
      <c r="E40" s="76"/>
      <c r="F40" s="77">
        <v>304.86486486486484</v>
      </c>
      <c r="G40" s="9"/>
      <c r="H40" s="83"/>
      <c r="I40" s="80"/>
      <c r="J40" s="81"/>
      <c r="K40" s="82"/>
    </row>
    <row r="41" spans="1:11" s="47" customFormat="1" ht="14.25" customHeight="1">
      <c r="A41" s="11" t="s">
        <v>465</v>
      </c>
      <c r="B41" s="67">
        <v>18084</v>
      </c>
      <c r="C41" s="75">
        <v>17346</v>
      </c>
      <c r="D41" s="76"/>
      <c r="E41" s="76"/>
      <c r="F41" s="77">
        <v>-4.080955540809556</v>
      </c>
      <c r="G41" s="9"/>
      <c r="H41" s="83"/>
      <c r="I41" s="80"/>
      <c r="J41" s="81"/>
      <c r="K41" s="82"/>
    </row>
    <row r="42" spans="1:11" s="47" customFormat="1" ht="14.25" customHeight="1">
      <c r="A42" s="11" t="s">
        <v>466</v>
      </c>
      <c r="B42" s="67">
        <v>5561</v>
      </c>
      <c r="C42" s="75">
        <v>2423</v>
      </c>
      <c r="D42" s="76"/>
      <c r="E42" s="76"/>
      <c r="F42" s="77">
        <v>-56.42869987412335</v>
      </c>
      <c r="G42" s="9"/>
      <c r="H42" s="83"/>
      <c r="I42" s="80"/>
      <c r="J42" s="81"/>
      <c r="K42" s="82"/>
    </row>
    <row r="43" spans="1:11" s="47" customFormat="1" ht="14.25" customHeight="1">
      <c r="A43" s="11" t="s">
        <v>467</v>
      </c>
      <c r="B43" s="67">
        <v>300</v>
      </c>
      <c r="C43" s="75">
        <v>454</v>
      </c>
      <c r="D43" s="76"/>
      <c r="E43" s="76"/>
      <c r="F43" s="77">
        <v>51.33333333333333</v>
      </c>
      <c r="G43" s="9"/>
      <c r="H43" s="83"/>
      <c r="I43" s="80"/>
      <c r="J43" s="81"/>
      <c r="K43" s="82"/>
    </row>
    <row r="44" spans="1:11" s="47" customFormat="1" ht="14.25" customHeight="1">
      <c r="A44" s="11" t="s">
        <v>468</v>
      </c>
      <c r="B44" s="67">
        <v>938</v>
      </c>
      <c r="C44" s="75">
        <v>1698</v>
      </c>
      <c r="D44" s="76"/>
      <c r="E44" s="76"/>
      <c r="F44" s="77">
        <v>81.02345415778251</v>
      </c>
      <c r="G44" s="9"/>
      <c r="H44" s="83"/>
      <c r="I44" s="80"/>
      <c r="J44" s="81"/>
      <c r="K44" s="82"/>
    </row>
    <row r="45" spans="1:11" s="47" customFormat="1" ht="14.25" customHeight="1">
      <c r="A45" s="11" t="s">
        <v>469</v>
      </c>
      <c r="B45" s="67">
        <v>6</v>
      </c>
      <c r="C45" s="75">
        <v>0</v>
      </c>
      <c r="D45" s="76"/>
      <c r="E45" s="76"/>
      <c r="F45" s="77">
        <v>-100</v>
      </c>
      <c r="G45" s="9"/>
      <c r="H45" s="83"/>
      <c r="I45" s="80"/>
      <c r="J45" s="81"/>
      <c r="K45" s="82"/>
    </row>
    <row r="46" spans="1:11" s="47" customFormat="1" ht="14.25" customHeight="1">
      <c r="A46" s="11" t="s">
        <v>470</v>
      </c>
      <c r="B46" s="67">
        <v>115</v>
      </c>
      <c r="C46" s="75">
        <v>13069</v>
      </c>
      <c r="D46" s="76"/>
      <c r="E46" s="76"/>
      <c r="F46" s="77">
        <v>11264.347826086958</v>
      </c>
      <c r="G46" s="9"/>
      <c r="H46" s="83"/>
      <c r="I46" s="80"/>
      <c r="J46" s="81"/>
      <c r="K46" s="82"/>
    </row>
    <row r="47" spans="1:11" s="47" customFormat="1" ht="14.25" customHeight="1">
      <c r="A47" s="11" t="s">
        <v>471</v>
      </c>
      <c r="B47" s="67">
        <v>4048</v>
      </c>
      <c r="C47" s="75">
        <v>4291</v>
      </c>
      <c r="D47" s="76"/>
      <c r="E47" s="76"/>
      <c r="F47" s="77">
        <v>6.002964426877471</v>
      </c>
      <c r="G47" s="9"/>
      <c r="H47" s="83"/>
      <c r="I47" s="80"/>
      <c r="J47" s="81"/>
      <c r="K47" s="82"/>
    </row>
    <row r="48" spans="1:11" s="47" customFormat="1" ht="14.25" customHeight="1">
      <c r="A48" s="11" t="s">
        <v>472</v>
      </c>
      <c r="B48" s="67">
        <v>15</v>
      </c>
      <c r="C48" s="75">
        <v>0</v>
      </c>
      <c r="D48" s="76"/>
      <c r="E48" s="76"/>
      <c r="F48" s="77">
        <v>-100</v>
      </c>
      <c r="G48" s="9"/>
      <c r="H48" s="83"/>
      <c r="I48" s="80"/>
      <c r="J48" s="81"/>
      <c r="K48" s="82"/>
    </row>
    <row r="49" spans="1:11" s="47" customFormat="1" ht="14.25" customHeight="1">
      <c r="A49" s="11" t="s">
        <v>473</v>
      </c>
      <c r="B49" s="67">
        <v>259</v>
      </c>
      <c r="C49" s="75">
        <v>981</v>
      </c>
      <c r="D49" s="76"/>
      <c r="E49" s="76"/>
      <c r="F49" s="77">
        <v>278.7644787644788</v>
      </c>
      <c r="G49" s="9"/>
      <c r="H49" s="83"/>
      <c r="I49" s="80"/>
      <c r="J49" s="81"/>
      <c r="K49" s="82"/>
    </row>
    <row r="50" spans="1:11" s="47" customFormat="1" ht="13.5" customHeight="1">
      <c r="A50" s="9" t="s">
        <v>1632</v>
      </c>
      <c r="B50" s="68">
        <v>12280</v>
      </c>
      <c r="C50" s="75">
        <v>24000</v>
      </c>
      <c r="D50" s="76" t="e">
        <v>#REF!</v>
      </c>
      <c r="E50" s="76"/>
      <c r="F50" s="77">
        <v>95.43973941368078</v>
      </c>
      <c r="G50" s="9"/>
      <c r="H50" s="83"/>
      <c r="I50" s="80"/>
      <c r="J50" s="81" t="e">
        <v>#REF!</v>
      </c>
      <c r="K50" s="82"/>
    </row>
    <row r="51" spans="1:11" s="47" customFormat="1" ht="17.25" customHeight="1">
      <c r="A51" s="9" t="s">
        <v>1633</v>
      </c>
      <c r="B51" s="68"/>
      <c r="C51" s="75"/>
      <c r="D51" s="76" t="e">
        <v>#REF!</v>
      </c>
      <c r="E51" s="76"/>
      <c r="F51" s="77"/>
      <c r="G51" s="9" t="s">
        <v>1637</v>
      </c>
      <c r="H51" s="78">
        <v>1000</v>
      </c>
      <c r="I51" s="80">
        <v>1000</v>
      </c>
      <c r="J51" s="81" t="e">
        <v>#REF!</v>
      </c>
      <c r="K51" s="82">
        <v>0</v>
      </c>
    </row>
    <row r="52" spans="1:11" s="47" customFormat="1" ht="17.25" customHeight="1">
      <c r="A52" s="9" t="s">
        <v>19</v>
      </c>
      <c r="B52" s="68"/>
      <c r="C52" s="75"/>
      <c r="D52" s="76" t="e">
        <v>#REF!</v>
      </c>
      <c r="E52" s="76"/>
      <c r="F52" s="77"/>
      <c r="G52" s="9" t="s">
        <v>1638</v>
      </c>
      <c r="H52" s="78">
        <v>0</v>
      </c>
      <c r="I52" s="80"/>
      <c r="J52" s="81" t="e">
        <v>#REF!</v>
      </c>
      <c r="K52" s="82"/>
    </row>
    <row r="53" spans="1:11" s="47" customFormat="1" ht="15.75" customHeight="1">
      <c r="A53" s="58" t="s">
        <v>21</v>
      </c>
      <c r="B53" s="68"/>
      <c r="C53" s="75"/>
      <c r="D53" s="76" t="e">
        <v>#REF!</v>
      </c>
      <c r="E53" s="76"/>
      <c r="F53" s="77"/>
      <c r="G53" s="12" t="s">
        <v>1639</v>
      </c>
      <c r="H53" s="84"/>
      <c r="I53" s="80"/>
      <c r="J53" s="81" t="e">
        <v>#REF!</v>
      </c>
      <c r="K53" s="82"/>
    </row>
    <row r="54" spans="1:11" s="47" customFormat="1" ht="13.5" customHeight="1">
      <c r="A54" s="58" t="s">
        <v>23</v>
      </c>
      <c r="B54" s="68"/>
      <c r="C54" s="75"/>
      <c r="D54" s="76" t="e">
        <v>#REF!</v>
      </c>
      <c r="E54" s="76"/>
      <c r="F54" s="77"/>
      <c r="G54" s="9" t="s">
        <v>1640</v>
      </c>
      <c r="H54" s="78">
        <v>9652</v>
      </c>
      <c r="I54" s="80">
        <v>8308</v>
      </c>
      <c r="J54" s="81" t="e">
        <v>#REF!</v>
      </c>
      <c r="K54" s="82">
        <v>-13.924575217571489</v>
      </c>
    </row>
    <row r="55" spans="1:11" s="47" customFormat="1" ht="17.25" customHeight="1">
      <c r="A55" s="58" t="s">
        <v>24</v>
      </c>
      <c r="B55" s="68"/>
      <c r="C55" s="75"/>
      <c r="D55" s="76" t="e">
        <v>#REF!</v>
      </c>
      <c r="E55" s="76"/>
      <c r="F55" s="77"/>
      <c r="G55" s="9" t="s">
        <v>1641</v>
      </c>
      <c r="H55" s="78">
        <v>0</v>
      </c>
      <c r="I55" s="80"/>
      <c r="J55" s="81" t="e">
        <v>#REF!</v>
      </c>
      <c r="K55" s="82"/>
    </row>
    <row r="56" spans="1:11" s="47" customFormat="1" ht="17.25" customHeight="1">
      <c r="A56" s="9" t="s">
        <v>1634</v>
      </c>
      <c r="B56" s="68">
        <v>6680</v>
      </c>
      <c r="C56" s="75">
        <v>6625</v>
      </c>
      <c r="D56" s="76" t="e">
        <v>#REF!</v>
      </c>
      <c r="E56" s="76"/>
      <c r="F56" s="77">
        <v>-0.8233532934131738</v>
      </c>
      <c r="G56" s="9" t="s">
        <v>1642</v>
      </c>
      <c r="H56" s="78">
        <v>6625</v>
      </c>
      <c r="I56" s="80">
        <v>5911</v>
      </c>
      <c r="J56" s="81" t="e">
        <v>#REF!</v>
      </c>
      <c r="K56" s="82">
        <v>-10.777358490566037</v>
      </c>
    </row>
    <row r="57" spans="1:11" s="47" customFormat="1" ht="13.5" customHeight="1">
      <c r="A57" s="9" t="s">
        <v>1635</v>
      </c>
      <c r="B57" s="68">
        <v>10295</v>
      </c>
      <c r="C57" s="75">
        <v>9254</v>
      </c>
      <c r="D57" s="76" t="e">
        <v>#REF!</v>
      </c>
      <c r="E57" s="76"/>
      <c r="F57" s="77">
        <v>-10.11170471102477</v>
      </c>
      <c r="G57" s="9" t="s">
        <v>29</v>
      </c>
      <c r="H57" s="78">
        <v>6625</v>
      </c>
      <c r="I57" s="80">
        <v>5911</v>
      </c>
      <c r="J57" s="81" t="e">
        <v>#REF!</v>
      </c>
      <c r="K57" s="82">
        <v>-10.777358490566037</v>
      </c>
    </row>
    <row r="58" spans="1:11" s="47" customFormat="1" ht="13.5" customHeight="1">
      <c r="A58" s="9" t="s">
        <v>1636</v>
      </c>
      <c r="B58" s="64">
        <v>2847</v>
      </c>
      <c r="C58" s="68">
        <v>22014</v>
      </c>
      <c r="D58" s="76" t="e">
        <v>#REF!</v>
      </c>
      <c r="E58" s="76"/>
      <c r="F58" s="77">
        <v>673.2349841938883</v>
      </c>
      <c r="G58" s="9" t="s">
        <v>31</v>
      </c>
      <c r="H58" s="78"/>
      <c r="I58" s="80"/>
      <c r="J58" s="81" t="e">
        <v>#REF!</v>
      </c>
      <c r="K58" s="82"/>
    </row>
    <row r="59" spans="1:11" s="47" customFormat="1" ht="13.5" customHeight="1">
      <c r="A59" s="9" t="s">
        <v>32</v>
      </c>
      <c r="B59" s="69">
        <v>194</v>
      </c>
      <c r="C59" s="75">
        <v>18137</v>
      </c>
      <c r="D59" s="76" t="e">
        <v>#REF!</v>
      </c>
      <c r="E59" s="76"/>
      <c r="F59" s="77">
        <v>9248.969072164948</v>
      </c>
      <c r="G59" s="9"/>
      <c r="H59" s="78"/>
      <c r="I59" s="80"/>
      <c r="J59" s="81"/>
      <c r="K59" s="82"/>
    </row>
    <row r="60" spans="1:11" s="47" customFormat="1" ht="13.5" customHeight="1">
      <c r="A60" s="9" t="s">
        <v>33</v>
      </c>
      <c r="B60" s="64">
        <v>0</v>
      </c>
      <c r="C60" s="75"/>
      <c r="D60" s="76"/>
      <c r="E60" s="76"/>
      <c r="F60" s="77"/>
      <c r="G60" s="9"/>
      <c r="H60" s="78"/>
      <c r="I60" s="80"/>
      <c r="J60" s="81"/>
      <c r="K60" s="82"/>
    </row>
    <row r="61" spans="1:11" s="47" customFormat="1" ht="13.5" customHeight="1">
      <c r="A61" s="9" t="s">
        <v>34</v>
      </c>
      <c r="B61" s="64">
        <v>2653</v>
      </c>
      <c r="C61" s="75">
        <v>3877</v>
      </c>
      <c r="D61" s="76"/>
      <c r="E61" s="76"/>
      <c r="F61" s="77">
        <v>46.13644930267621</v>
      </c>
      <c r="G61" s="9"/>
      <c r="H61" s="78"/>
      <c r="I61" s="80"/>
      <c r="J61" s="81"/>
      <c r="K61" s="82"/>
    </row>
    <row r="62" spans="1:9" s="47" customFormat="1" ht="37.5" customHeight="1">
      <c r="A62" s="59"/>
      <c r="B62" s="60"/>
      <c r="C62" s="60"/>
      <c r="D62" s="60"/>
      <c r="E62" s="60"/>
      <c r="F62" s="60"/>
      <c r="G62" s="61"/>
      <c r="H62" s="73"/>
      <c r="I62" s="73"/>
    </row>
    <row r="63" spans="1:9" s="47" customFormat="1" ht="37.5" customHeight="1">
      <c r="A63" s="62"/>
      <c r="B63" s="21"/>
      <c r="C63" s="21"/>
      <c r="D63" s="21"/>
      <c r="E63" s="21"/>
      <c r="F63" s="21"/>
      <c r="G63" s="21"/>
      <c r="H63" s="72"/>
      <c r="I63" s="72"/>
    </row>
    <row r="64" spans="8:9" ht="14.25">
      <c r="H64" s="72"/>
      <c r="I64" s="72"/>
    </row>
    <row r="65" spans="8:9" ht="14.25">
      <c r="H65" s="72"/>
      <c r="I65" s="72"/>
    </row>
    <row r="66" spans="8:9" ht="14.25">
      <c r="H66" s="72"/>
      <c r="I66" s="72"/>
    </row>
    <row r="67" spans="8:9" ht="14.25">
      <c r="H67" s="72"/>
      <c r="I67" s="72"/>
    </row>
    <row r="68" spans="8:9" ht="14.25">
      <c r="H68" s="72"/>
      <c r="I68" s="72"/>
    </row>
    <row r="69" spans="8:9" ht="14.25">
      <c r="H69" s="72"/>
      <c r="I69" s="72"/>
    </row>
    <row r="70" spans="8:9" ht="14.25">
      <c r="H70" s="72"/>
      <c r="I70" s="72"/>
    </row>
    <row r="71" spans="8:9" ht="14.25">
      <c r="H71" s="72"/>
      <c r="I71" s="72"/>
    </row>
    <row r="72" spans="8:9" ht="14.25">
      <c r="H72" s="72"/>
      <c r="I72" s="72"/>
    </row>
    <row r="73" spans="8:9" ht="14.25">
      <c r="H73" s="72"/>
      <c r="I73" s="72"/>
    </row>
    <row r="74" spans="8:9" ht="14.25">
      <c r="H74" s="72"/>
      <c r="I74" s="72"/>
    </row>
    <row r="75" spans="8:9" ht="14.25">
      <c r="H75" s="72"/>
      <c r="I75" s="72"/>
    </row>
    <row r="76" spans="8:9" ht="14.25">
      <c r="H76" s="72"/>
      <c r="I76" s="72"/>
    </row>
    <row r="77" spans="8:9" ht="14.25">
      <c r="H77" s="72"/>
      <c r="I77" s="72"/>
    </row>
    <row r="78" spans="8:9" ht="14.25">
      <c r="H78" s="72"/>
      <c r="I78" s="72"/>
    </row>
    <row r="79" spans="8:9" ht="14.25">
      <c r="H79" s="72"/>
      <c r="I79" s="72"/>
    </row>
    <row r="80" spans="8:9" ht="14.25">
      <c r="H80" s="72"/>
      <c r="I80" s="72"/>
    </row>
    <row r="81" spans="8:9" ht="14.25">
      <c r="H81" s="72"/>
      <c r="I81" s="72"/>
    </row>
    <row r="82" spans="8:9" ht="14.25">
      <c r="H82" s="72"/>
      <c r="I82" s="72"/>
    </row>
    <row r="83" spans="8:9" ht="14.25">
      <c r="H83" s="72"/>
      <c r="I83" s="72"/>
    </row>
    <row r="84" spans="8:9" ht="14.25">
      <c r="H84" s="72"/>
      <c r="I84" s="72"/>
    </row>
    <row r="85" spans="8:9" ht="14.25">
      <c r="H85" s="72"/>
      <c r="I85" s="72"/>
    </row>
    <row r="86" spans="8:9" ht="14.25">
      <c r="H86" s="72"/>
      <c r="I86" s="72"/>
    </row>
    <row r="87" spans="8:9" ht="14.25">
      <c r="H87" s="72"/>
      <c r="I87" s="72"/>
    </row>
    <row r="88" spans="8:9" ht="14.25">
      <c r="H88" s="72"/>
      <c r="I88" s="72"/>
    </row>
    <row r="89" spans="8:9" ht="14.25">
      <c r="H89" s="72"/>
      <c r="I89" s="72"/>
    </row>
    <row r="90" spans="8:9" ht="14.25">
      <c r="H90" s="72"/>
      <c r="I90" s="72"/>
    </row>
    <row r="91" spans="8:9" ht="14.25">
      <c r="H91" s="72"/>
      <c r="I91" s="72"/>
    </row>
    <row r="92" spans="8:9" ht="14.25">
      <c r="H92" s="72"/>
      <c r="I92" s="72"/>
    </row>
    <row r="93" spans="8:9" ht="14.25">
      <c r="H93" s="72"/>
      <c r="I93" s="72"/>
    </row>
    <row r="94" spans="8:9" ht="14.25">
      <c r="H94" s="72"/>
      <c r="I94" s="72"/>
    </row>
    <row r="95" spans="8:9" ht="14.25">
      <c r="H95" s="72"/>
      <c r="I95" s="72"/>
    </row>
    <row r="96" spans="8:9" ht="14.25">
      <c r="H96" s="72"/>
      <c r="I96" s="72"/>
    </row>
    <row r="97" spans="8:9" ht="14.25">
      <c r="H97" s="72"/>
      <c r="I97" s="72"/>
    </row>
    <row r="98" spans="8:9" ht="14.25">
      <c r="H98" s="72"/>
      <c r="I98" s="72"/>
    </row>
    <row r="99" spans="8:9" ht="14.25">
      <c r="H99" s="72"/>
      <c r="I99" s="72"/>
    </row>
    <row r="100" spans="8:9" ht="14.25">
      <c r="H100" s="72"/>
      <c r="I100" s="72"/>
    </row>
    <row r="101" spans="8:9" ht="14.25">
      <c r="H101" s="72"/>
      <c r="I101" s="72"/>
    </row>
    <row r="102" spans="8:9" ht="14.25">
      <c r="H102" s="72"/>
      <c r="I102" s="72"/>
    </row>
    <row r="103" spans="8:9" ht="14.25">
      <c r="H103" s="72"/>
      <c r="I103" s="72"/>
    </row>
    <row r="104" spans="8:9" ht="14.25">
      <c r="H104" s="72"/>
      <c r="I104" s="72"/>
    </row>
    <row r="105" spans="8:9" ht="14.25">
      <c r="H105" s="72"/>
      <c r="I105" s="72"/>
    </row>
    <row r="106" spans="8:9" ht="14.25">
      <c r="H106" s="72"/>
      <c r="I106" s="72"/>
    </row>
    <row r="107" spans="8:9" ht="14.25">
      <c r="H107" s="72"/>
      <c r="I107" s="72"/>
    </row>
    <row r="108" spans="8:9" ht="14.25">
      <c r="H108" s="72"/>
      <c r="I108" s="72"/>
    </row>
    <row r="109" spans="8:9" ht="14.25">
      <c r="H109" s="72"/>
      <c r="I109" s="72"/>
    </row>
    <row r="110" spans="8:9" ht="14.25">
      <c r="H110" s="72"/>
      <c r="I110" s="72"/>
    </row>
    <row r="111" spans="8:9" ht="14.25">
      <c r="H111" s="72"/>
      <c r="I111" s="72"/>
    </row>
    <row r="112" spans="8:9" ht="14.25">
      <c r="H112" s="72"/>
      <c r="I112" s="72"/>
    </row>
    <row r="113" spans="8:9" ht="14.25">
      <c r="H113" s="72"/>
      <c r="I113" s="72"/>
    </row>
    <row r="114" spans="8:9" ht="14.25">
      <c r="H114" s="72"/>
      <c r="I114" s="72"/>
    </row>
    <row r="115" spans="8:9" ht="14.25">
      <c r="H115" s="72"/>
      <c r="I115" s="72"/>
    </row>
    <row r="116" spans="8:9" ht="14.25">
      <c r="H116" s="72"/>
      <c r="I116" s="72"/>
    </row>
    <row r="117" spans="8:9" ht="14.25">
      <c r="H117" s="72"/>
      <c r="I117" s="72"/>
    </row>
    <row r="118" spans="8:9" ht="14.25">
      <c r="H118" s="72"/>
      <c r="I118" s="72"/>
    </row>
    <row r="119" spans="8:9" ht="14.25">
      <c r="H119" s="72"/>
      <c r="I119" s="72"/>
    </row>
    <row r="120" spans="8:9" ht="14.25">
      <c r="H120" s="72"/>
      <c r="I120" s="72"/>
    </row>
    <row r="121" spans="8:9" ht="14.25">
      <c r="H121" s="72"/>
      <c r="I121" s="72"/>
    </row>
    <row r="122" spans="8:9" ht="14.25">
      <c r="H122" s="72"/>
      <c r="I122" s="72"/>
    </row>
    <row r="123" spans="8:9" ht="14.25">
      <c r="H123" s="72"/>
      <c r="I123" s="72"/>
    </row>
    <row r="124" spans="8:9" ht="14.25">
      <c r="H124" s="72"/>
      <c r="I124" s="72"/>
    </row>
    <row r="125" spans="8:9" ht="14.25">
      <c r="H125" s="72"/>
      <c r="I125" s="72"/>
    </row>
    <row r="126" spans="8:9" ht="14.25">
      <c r="H126" s="72"/>
      <c r="I126" s="72"/>
    </row>
    <row r="127" spans="8:9" ht="14.25">
      <c r="H127" s="72"/>
      <c r="I127" s="72"/>
    </row>
    <row r="128" spans="8:9" ht="14.25">
      <c r="H128" s="72"/>
      <c r="I128" s="72"/>
    </row>
    <row r="129" spans="8:9" ht="14.25">
      <c r="H129" s="72"/>
      <c r="I129" s="72"/>
    </row>
    <row r="130" spans="8:9" ht="14.25">
      <c r="H130" s="72"/>
      <c r="I130" s="72"/>
    </row>
    <row r="131" spans="8:9" ht="14.25">
      <c r="H131" s="72"/>
      <c r="I131" s="72"/>
    </row>
    <row r="132" spans="8:9" ht="14.25">
      <c r="H132" s="72"/>
      <c r="I132" s="72"/>
    </row>
    <row r="133" spans="8:9" ht="14.25">
      <c r="H133" s="72"/>
      <c r="I133" s="72"/>
    </row>
    <row r="134" spans="8:9" ht="14.25">
      <c r="H134" s="72"/>
      <c r="I134" s="72"/>
    </row>
    <row r="135" spans="8:9" ht="14.25">
      <c r="H135" s="72"/>
      <c r="I135" s="72"/>
    </row>
    <row r="136" spans="8:9" ht="14.25">
      <c r="H136" s="72"/>
      <c r="I136" s="72"/>
    </row>
    <row r="137" spans="8:9" ht="14.25">
      <c r="H137" s="72"/>
      <c r="I137" s="72"/>
    </row>
    <row r="138" spans="8:9" ht="14.25">
      <c r="H138" s="72"/>
      <c r="I138" s="72"/>
    </row>
    <row r="139" spans="8:9" ht="14.25">
      <c r="H139" s="72"/>
      <c r="I139" s="72"/>
    </row>
    <row r="140" spans="8:9" ht="14.25">
      <c r="H140" s="72"/>
      <c r="I140" s="72"/>
    </row>
    <row r="141" spans="8:9" ht="14.25">
      <c r="H141" s="72"/>
      <c r="I141" s="72"/>
    </row>
    <row r="142" spans="8:9" ht="14.25">
      <c r="H142" s="72"/>
      <c r="I142" s="72"/>
    </row>
    <row r="143" spans="8:9" ht="14.25">
      <c r="H143" s="72"/>
      <c r="I143" s="72"/>
    </row>
    <row r="144" spans="8:9" ht="14.25">
      <c r="H144" s="72"/>
      <c r="I144" s="72"/>
    </row>
    <row r="145" spans="8:9" ht="14.25">
      <c r="H145" s="72"/>
      <c r="I145" s="72"/>
    </row>
    <row r="146" spans="8:9" ht="14.25">
      <c r="H146" s="72"/>
      <c r="I146" s="72"/>
    </row>
    <row r="147" spans="8:9" ht="14.25">
      <c r="H147" s="72"/>
      <c r="I147" s="72"/>
    </row>
    <row r="148" spans="8:9" ht="14.25">
      <c r="H148" s="72"/>
      <c r="I148" s="72"/>
    </row>
    <row r="149" spans="8:9" ht="14.25">
      <c r="H149" s="72"/>
      <c r="I149" s="72"/>
    </row>
    <row r="150" spans="8:9" ht="14.25">
      <c r="H150" s="72"/>
      <c r="I150" s="72"/>
    </row>
    <row r="151" spans="8:9" ht="14.25">
      <c r="H151" s="72"/>
      <c r="I151" s="72"/>
    </row>
    <row r="152" spans="8:9" ht="14.25">
      <c r="H152" s="72"/>
      <c r="I152" s="72"/>
    </row>
    <row r="153" spans="8:9" ht="14.25">
      <c r="H153" s="72"/>
      <c r="I153" s="72"/>
    </row>
    <row r="154" spans="8:9" ht="14.25">
      <c r="H154" s="72"/>
      <c r="I154" s="72"/>
    </row>
    <row r="155" spans="8:9" ht="14.25">
      <c r="H155" s="72"/>
      <c r="I155" s="72"/>
    </row>
    <row r="156" spans="8:9" ht="14.25">
      <c r="H156" s="72"/>
      <c r="I156" s="72"/>
    </row>
    <row r="157" spans="8:9" ht="14.25">
      <c r="H157" s="72"/>
      <c r="I157" s="72"/>
    </row>
    <row r="158" spans="8:9" ht="14.25">
      <c r="H158" s="72"/>
      <c r="I158" s="72"/>
    </row>
    <row r="159" spans="8:9" ht="14.25">
      <c r="H159" s="72"/>
      <c r="I159" s="72"/>
    </row>
    <row r="160" spans="8:9" ht="14.25">
      <c r="H160" s="72"/>
      <c r="I160" s="72"/>
    </row>
    <row r="161" spans="8:9" ht="14.25">
      <c r="H161" s="72"/>
      <c r="I161" s="72"/>
    </row>
    <row r="162" spans="8:9" ht="14.25">
      <c r="H162" s="72"/>
      <c r="I162" s="72"/>
    </row>
    <row r="163" spans="8:9" ht="14.25">
      <c r="H163" s="72"/>
      <c r="I163" s="72"/>
    </row>
    <row r="164" spans="8:9" ht="14.25">
      <c r="H164" s="72"/>
      <c r="I164" s="72"/>
    </row>
    <row r="165" spans="8:9" ht="14.25">
      <c r="H165" s="72"/>
      <c r="I165" s="72"/>
    </row>
    <row r="166" spans="8:9" ht="14.25">
      <c r="H166" s="72"/>
      <c r="I166" s="72"/>
    </row>
    <row r="167" spans="8:9" ht="14.25">
      <c r="H167" s="72"/>
      <c r="I167" s="72"/>
    </row>
    <row r="168" spans="8:9" ht="14.25">
      <c r="H168" s="72"/>
      <c r="I168" s="72"/>
    </row>
    <row r="169" spans="8:9" ht="14.25">
      <c r="H169" s="72"/>
      <c r="I169" s="72"/>
    </row>
    <row r="170" spans="8:9" ht="14.25">
      <c r="H170" s="72"/>
      <c r="I170" s="72"/>
    </row>
    <row r="171" spans="8:9" ht="14.25">
      <c r="H171" s="72"/>
      <c r="I171" s="72"/>
    </row>
    <row r="172" spans="8:9" ht="14.25">
      <c r="H172" s="72"/>
      <c r="I172" s="72"/>
    </row>
    <row r="173" spans="8:9" ht="14.25">
      <c r="H173" s="72"/>
      <c r="I173" s="72"/>
    </row>
    <row r="174" spans="8:9" ht="14.25">
      <c r="H174" s="72"/>
      <c r="I174" s="72"/>
    </row>
    <row r="175" spans="8:9" ht="14.25">
      <c r="H175" s="72"/>
      <c r="I175" s="72"/>
    </row>
    <row r="176" spans="8:9" ht="14.25">
      <c r="H176" s="72"/>
      <c r="I176" s="72"/>
    </row>
    <row r="177" spans="8:9" ht="14.25">
      <c r="H177" s="72"/>
      <c r="I177" s="72"/>
    </row>
    <row r="178" spans="8:9" ht="14.25">
      <c r="H178" s="72"/>
      <c r="I178" s="72"/>
    </row>
    <row r="179" spans="8:9" ht="14.25">
      <c r="H179" s="72"/>
      <c r="I179" s="72"/>
    </row>
    <row r="180" spans="8:9" ht="14.25">
      <c r="H180" s="72"/>
      <c r="I180" s="72"/>
    </row>
    <row r="181" spans="8:9" ht="14.25">
      <c r="H181" s="72"/>
      <c r="I181" s="72"/>
    </row>
    <row r="182" spans="8:9" ht="14.25">
      <c r="H182" s="72"/>
      <c r="I182" s="72"/>
    </row>
    <row r="183" spans="8:9" ht="14.25">
      <c r="H183" s="72"/>
      <c r="I183" s="72"/>
    </row>
    <row r="184" spans="8:9" ht="14.25">
      <c r="H184" s="72"/>
      <c r="I184" s="72"/>
    </row>
    <row r="185" spans="8:9" ht="14.25">
      <c r="H185" s="72"/>
      <c r="I185" s="72"/>
    </row>
    <row r="186" spans="8:9" ht="14.25">
      <c r="H186" s="72"/>
      <c r="I186" s="72"/>
    </row>
    <row r="187" spans="8:9" ht="14.25">
      <c r="H187" s="72"/>
      <c r="I187" s="72"/>
    </row>
    <row r="188" spans="8:9" ht="14.25">
      <c r="H188" s="72"/>
      <c r="I188" s="72"/>
    </row>
    <row r="189" spans="8:9" ht="14.25">
      <c r="H189" s="72"/>
      <c r="I189" s="72"/>
    </row>
    <row r="190" spans="8:9" ht="14.25">
      <c r="H190" s="72"/>
      <c r="I190" s="72"/>
    </row>
    <row r="191" spans="8:9" ht="14.25">
      <c r="H191" s="72"/>
      <c r="I191" s="72"/>
    </row>
    <row r="192" spans="8:9" ht="14.25">
      <c r="H192" s="72"/>
      <c r="I192" s="72"/>
    </row>
    <row r="193" spans="8:9" ht="14.25">
      <c r="H193" s="72"/>
      <c r="I193" s="72"/>
    </row>
    <row r="194" spans="8:9" ht="14.25">
      <c r="H194" s="72"/>
      <c r="I194" s="72"/>
    </row>
    <row r="195" spans="8:9" ht="14.25">
      <c r="H195" s="72"/>
      <c r="I195" s="72"/>
    </row>
    <row r="196" spans="8:9" ht="14.25">
      <c r="H196" s="72"/>
      <c r="I196" s="72"/>
    </row>
    <row r="197" spans="8:9" ht="14.25">
      <c r="H197" s="72"/>
      <c r="I197" s="72"/>
    </row>
    <row r="198" spans="8:9" ht="14.25">
      <c r="H198" s="72"/>
      <c r="I198" s="72"/>
    </row>
    <row r="199" spans="8:9" ht="14.25">
      <c r="H199" s="72"/>
      <c r="I199" s="72"/>
    </row>
    <row r="200" spans="8:9" ht="14.25">
      <c r="H200" s="72"/>
      <c r="I200" s="72"/>
    </row>
    <row r="201" spans="8:9" ht="14.25">
      <c r="H201" s="72"/>
      <c r="I201" s="72"/>
    </row>
    <row r="202" spans="8:9" ht="14.25">
      <c r="H202" s="72"/>
      <c r="I202" s="72"/>
    </row>
    <row r="203" spans="8:9" ht="14.25">
      <c r="H203" s="72"/>
      <c r="I203" s="72"/>
    </row>
    <row r="204" spans="8:9" ht="14.25">
      <c r="H204" s="72"/>
      <c r="I204" s="72"/>
    </row>
    <row r="205" spans="8:9" ht="14.25">
      <c r="H205" s="72"/>
      <c r="I205" s="72"/>
    </row>
    <row r="206" spans="8:9" ht="14.25">
      <c r="H206" s="72"/>
      <c r="I206" s="72"/>
    </row>
    <row r="207" spans="8:9" ht="14.25">
      <c r="H207" s="72"/>
      <c r="I207" s="72"/>
    </row>
    <row r="208" spans="8:9" ht="14.25">
      <c r="H208" s="72"/>
      <c r="I208" s="72"/>
    </row>
    <row r="209" spans="8:9" ht="14.25">
      <c r="H209" s="72"/>
      <c r="I209" s="72"/>
    </row>
    <row r="210" spans="8:9" ht="14.25">
      <c r="H210" s="72"/>
      <c r="I210" s="72"/>
    </row>
    <row r="211" spans="8:9" ht="14.25">
      <c r="H211" s="72"/>
      <c r="I211" s="72"/>
    </row>
    <row r="212" spans="8:9" ht="14.25">
      <c r="H212" s="72"/>
      <c r="I212" s="72"/>
    </row>
    <row r="213" spans="8:9" ht="14.25">
      <c r="H213" s="72"/>
      <c r="I213" s="72"/>
    </row>
    <row r="214" spans="8:9" ht="14.25">
      <c r="H214" s="72"/>
      <c r="I214" s="72"/>
    </row>
    <row r="215" spans="8:9" ht="14.25">
      <c r="H215" s="72"/>
      <c r="I215" s="72"/>
    </row>
    <row r="216" spans="8:9" ht="14.25">
      <c r="H216" s="72"/>
      <c r="I216" s="72"/>
    </row>
    <row r="217" spans="8:9" ht="14.25">
      <c r="H217" s="72"/>
      <c r="I217" s="72"/>
    </row>
    <row r="218" spans="8:9" ht="14.25">
      <c r="H218" s="72"/>
      <c r="I218" s="72"/>
    </row>
    <row r="219" spans="8:9" ht="14.25">
      <c r="H219" s="72"/>
      <c r="I219" s="72"/>
    </row>
    <row r="220" spans="8:9" ht="14.25">
      <c r="H220" s="72"/>
      <c r="I220" s="72"/>
    </row>
    <row r="221" spans="8:9" ht="14.25">
      <c r="H221" s="72"/>
      <c r="I221" s="72"/>
    </row>
    <row r="222" spans="8:9" ht="14.25">
      <c r="H222" s="72"/>
      <c r="I222" s="72"/>
    </row>
    <row r="223" spans="8:9" ht="14.25">
      <c r="H223" s="72"/>
      <c r="I223" s="72"/>
    </row>
    <row r="224" spans="8:9" ht="14.25">
      <c r="H224" s="72"/>
      <c r="I224" s="72"/>
    </row>
    <row r="225" spans="8:9" ht="14.25">
      <c r="H225" s="72"/>
      <c r="I225" s="72"/>
    </row>
    <row r="226" spans="8:9" ht="14.25">
      <c r="H226" s="72"/>
      <c r="I226" s="72"/>
    </row>
    <row r="227" spans="8:9" ht="14.25">
      <c r="H227" s="72"/>
      <c r="I227" s="72"/>
    </row>
    <row r="228" spans="8:9" ht="14.25">
      <c r="H228" s="72"/>
      <c r="I228" s="72"/>
    </row>
    <row r="229" spans="8:9" ht="14.25">
      <c r="H229" s="72"/>
      <c r="I229" s="72"/>
    </row>
    <row r="230" spans="8:9" ht="14.25">
      <c r="H230" s="72"/>
      <c r="I230" s="72"/>
    </row>
    <row r="231" spans="8:9" ht="14.25">
      <c r="H231" s="72"/>
      <c r="I231" s="72"/>
    </row>
    <row r="232" spans="8:9" ht="14.25">
      <c r="H232" s="72"/>
      <c r="I232" s="72"/>
    </row>
    <row r="233" spans="8:9" ht="14.25">
      <c r="H233" s="72"/>
      <c r="I233" s="72"/>
    </row>
    <row r="234" spans="8:9" ht="14.25">
      <c r="H234" s="72"/>
      <c r="I234" s="72"/>
    </row>
    <row r="235" spans="8:9" ht="14.25">
      <c r="H235" s="72"/>
      <c r="I235" s="72"/>
    </row>
    <row r="236" spans="8:9" ht="14.25">
      <c r="H236" s="72"/>
      <c r="I236" s="72"/>
    </row>
    <row r="237" spans="8:9" ht="14.25">
      <c r="H237" s="72"/>
      <c r="I237" s="72"/>
    </row>
    <row r="238" spans="8:9" ht="14.25">
      <c r="H238" s="72"/>
      <c r="I238" s="72"/>
    </row>
    <row r="239" spans="8:9" ht="14.25">
      <c r="H239" s="72"/>
      <c r="I239" s="72"/>
    </row>
    <row r="240" spans="8:9" ht="14.25">
      <c r="H240" s="72"/>
      <c r="I240" s="72"/>
    </row>
    <row r="241" spans="8:9" ht="14.25">
      <c r="H241" s="72"/>
      <c r="I241" s="72"/>
    </row>
    <row r="242" spans="8:9" ht="14.25">
      <c r="H242" s="72"/>
      <c r="I242" s="72"/>
    </row>
    <row r="243" spans="8:9" ht="14.25">
      <c r="H243" s="72"/>
      <c r="I243" s="72"/>
    </row>
    <row r="244" spans="8:9" ht="14.25">
      <c r="H244" s="72"/>
      <c r="I244" s="72"/>
    </row>
    <row r="245" spans="8:9" ht="14.25">
      <c r="H245" s="72"/>
      <c r="I245" s="72"/>
    </row>
    <row r="246" spans="8:9" ht="14.25">
      <c r="H246" s="72"/>
      <c r="I246" s="72"/>
    </row>
    <row r="247" spans="8:9" ht="14.25">
      <c r="H247" s="72"/>
      <c r="I247" s="72"/>
    </row>
    <row r="248" spans="8:9" ht="14.25">
      <c r="H248" s="72"/>
      <c r="I248" s="72"/>
    </row>
    <row r="249" spans="8:9" ht="14.25">
      <c r="H249" s="72"/>
      <c r="I249" s="72"/>
    </row>
    <row r="250" spans="8:9" ht="14.25">
      <c r="H250" s="72"/>
      <c r="I250" s="72"/>
    </row>
    <row r="251" spans="8:9" ht="14.25">
      <c r="H251" s="72"/>
      <c r="I251" s="72"/>
    </row>
    <row r="252" spans="8:9" ht="14.25">
      <c r="H252" s="72"/>
      <c r="I252" s="72"/>
    </row>
    <row r="253" spans="8:9" ht="14.25">
      <c r="H253" s="72"/>
      <c r="I253" s="72"/>
    </row>
    <row r="254" spans="8:9" ht="14.25">
      <c r="H254" s="72"/>
      <c r="I254" s="72"/>
    </row>
    <row r="255" spans="8:9" ht="14.25">
      <c r="H255" s="72"/>
      <c r="I255" s="72"/>
    </row>
    <row r="256" spans="8:9" ht="14.25">
      <c r="H256" s="72"/>
      <c r="I256" s="72"/>
    </row>
    <row r="257" spans="8:9" ht="14.25">
      <c r="H257" s="72"/>
      <c r="I257" s="72"/>
    </row>
    <row r="258" spans="8:9" ht="14.25">
      <c r="H258" s="72"/>
      <c r="I258" s="72"/>
    </row>
    <row r="259" spans="8:9" ht="14.25">
      <c r="H259" s="72"/>
      <c r="I259" s="72"/>
    </row>
    <row r="260" spans="8:9" ht="14.25">
      <c r="H260" s="72"/>
      <c r="I260" s="72"/>
    </row>
    <row r="261" spans="8:9" ht="14.25">
      <c r="H261" s="72"/>
      <c r="I261" s="72"/>
    </row>
    <row r="262" spans="8:9" ht="14.25">
      <c r="H262" s="72"/>
      <c r="I262" s="72"/>
    </row>
    <row r="263" spans="8:9" ht="14.25">
      <c r="H263" s="72"/>
      <c r="I263" s="72"/>
    </row>
    <row r="264" spans="8:9" ht="14.25">
      <c r="H264" s="72"/>
      <c r="I264" s="72"/>
    </row>
    <row r="265" spans="8:9" ht="14.25">
      <c r="H265" s="72"/>
      <c r="I265" s="72"/>
    </row>
    <row r="266" spans="8:9" ht="14.25">
      <c r="H266" s="72"/>
      <c r="I266" s="72"/>
    </row>
    <row r="267" spans="8:9" ht="14.25">
      <c r="H267" s="72"/>
      <c r="I267" s="72"/>
    </row>
    <row r="268" spans="8:9" ht="14.25">
      <c r="H268" s="72"/>
      <c r="I268" s="72"/>
    </row>
    <row r="269" spans="8:9" ht="14.25">
      <c r="H269" s="72"/>
      <c r="I269" s="72"/>
    </row>
    <row r="270" spans="8:9" ht="14.25">
      <c r="H270" s="72"/>
      <c r="I270" s="72"/>
    </row>
    <row r="271" spans="8:9" ht="14.25">
      <c r="H271" s="72"/>
      <c r="I271" s="72"/>
    </row>
    <row r="272" spans="8:9" ht="14.25">
      <c r="H272" s="72"/>
      <c r="I272" s="72"/>
    </row>
    <row r="273" spans="8:9" ht="14.25">
      <c r="H273" s="72"/>
      <c r="I273" s="72"/>
    </row>
    <row r="274" spans="8:9" ht="14.25">
      <c r="H274" s="72"/>
      <c r="I274" s="72"/>
    </row>
    <row r="275" spans="8:9" ht="14.25">
      <c r="H275" s="72"/>
      <c r="I275" s="72"/>
    </row>
    <row r="276" spans="8:9" ht="14.25">
      <c r="H276" s="72"/>
      <c r="I276" s="72"/>
    </row>
    <row r="277" spans="8:9" ht="14.25">
      <c r="H277" s="72"/>
      <c r="I277" s="72"/>
    </row>
    <row r="278" spans="8:9" ht="14.25">
      <c r="H278" s="72"/>
      <c r="I278" s="72"/>
    </row>
    <row r="279" spans="8:9" ht="14.25">
      <c r="H279" s="72"/>
      <c r="I279" s="72"/>
    </row>
    <row r="280" spans="8:9" ht="14.25">
      <c r="H280" s="72"/>
      <c r="I280" s="72"/>
    </row>
    <row r="281" spans="8:9" ht="14.25">
      <c r="H281" s="72"/>
      <c r="I281" s="72"/>
    </row>
    <row r="282" spans="8:9" ht="14.25">
      <c r="H282" s="72"/>
      <c r="I282" s="72"/>
    </row>
    <row r="283" spans="8:9" ht="14.25">
      <c r="H283" s="72"/>
      <c r="I283" s="72"/>
    </row>
    <row r="284" spans="8:9" ht="14.25">
      <c r="H284" s="72"/>
      <c r="I284" s="72"/>
    </row>
    <row r="285" spans="8:9" ht="14.25">
      <c r="H285" s="72"/>
      <c r="I285" s="72"/>
    </row>
    <row r="286" spans="8:9" ht="14.25">
      <c r="H286" s="72"/>
      <c r="I286" s="72"/>
    </row>
    <row r="287" spans="8:9" ht="14.25">
      <c r="H287" s="72"/>
      <c r="I287" s="72"/>
    </row>
    <row r="288" spans="8:9" ht="14.25">
      <c r="H288" s="72"/>
      <c r="I288" s="72"/>
    </row>
    <row r="289" spans="8:9" ht="14.25">
      <c r="H289" s="72"/>
      <c r="I289" s="72"/>
    </row>
    <row r="290" spans="8:9" ht="14.25">
      <c r="H290" s="72"/>
      <c r="I290" s="72"/>
    </row>
    <row r="291" spans="8:9" ht="14.25">
      <c r="H291" s="72"/>
      <c r="I291" s="72"/>
    </row>
    <row r="292" spans="8:9" ht="14.25">
      <c r="H292" s="72"/>
      <c r="I292" s="72"/>
    </row>
    <row r="293" spans="8:9" ht="14.25">
      <c r="H293" s="72"/>
      <c r="I293" s="72"/>
    </row>
    <row r="294" spans="8:9" ht="14.25">
      <c r="H294" s="72"/>
      <c r="I294" s="72"/>
    </row>
    <row r="295" spans="8:9" ht="14.25">
      <c r="H295" s="72"/>
      <c r="I295" s="72"/>
    </row>
    <row r="296" spans="8:9" ht="14.25">
      <c r="H296" s="72"/>
      <c r="I296" s="72"/>
    </row>
    <row r="297" spans="8:9" ht="14.25">
      <c r="H297" s="72"/>
      <c r="I297" s="72"/>
    </row>
    <row r="298" spans="8:9" ht="14.25">
      <c r="H298" s="72"/>
      <c r="I298" s="72"/>
    </row>
    <row r="299" spans="8:9" ht="14.25">
      <c r="H299" s="72"/>
      <c r="I299" s="72"/>
    </row>
    <row r="300" spans="8:9" ht="14.25">
      <c r="H300" s="72"/>
      <c r="I300" s="72"/>
    </row>
    <row r="301" spans="8:9" ht="14.25">
      <c r="H301" s="72"/>
      <c r="I301" s="72"/>
    </row>
    <row r="302" spans="8:9" ht="14.25">
      <c r="H302" s="72"/>
      <c r="I302" s="72"/>
    </row>
  </sheetData>
  <mergeCells count="1">
    <mergeCell ref="A1:I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SheetLayoutView="100" zoomScalePageLayoutView="0" workbookViewId="0" topLeftCell="A1">
      <selection activeCell="A1" sqref="A1:E1"/>
    </sheetView>
  </sheetViews>
  <sheetFormatPr defaultColWidth="8.75390625" defaultRowHeight="14.25"/>
  <cols>
    <col min="1" max="1" width="50.625" style="3" customWidth="1"/>
    <col min="2" max="2" width="14.25390625" style="3" customWidth="1"/>
    <col min="3" max="3" width="13.25390625" style="3" customWidth="1"/>
    <col min="4" max="4" width="14.125" style="3" customWidth="1"/>
    <col min="5" max="5" width="12.25390625" style="28" customWidth="1"/>
    <col min="6" max="16384" width="8.75390625" style="3" customWidth="1"/>
  </cols>
  <sheetData>
    <row r="1" spans="1:5" ht="25.5" customHeight="1">
      <c r="A1" s="141" t="s">
        <v>1643</v>
      </c>
      <c r="B1" s="141"/>
      <c r="C1" s="141"/>
      <c r="D1" s="141"/>
      <c r="E1" s="141"/>
    </row>
    <row r="2" s="27" customFormat="1" ht="16.5" customHeight="1">
      <c r="E2" s="27" t="s">
        <v>0</v>
      </c>
    </row>
    <row r="3" spans="1:5" ht="27">
      <c r="A3" s="30" t="s">
        <v>1</v>
      </c>
      <c r="B3" s="30" t="s">
        <v>428</v>
      </c>
      <c r="C3" s="30" t="s">
        <v>1645</v>
      </c>
      <c r="D3" s="30" t="s">
        <v>429</v>
      </c>
      <c r="E3" s="30" t="s">
        <v>427</v>
      </c>
    </row>
    <row r="4" spans="1:7" ht="24" customHeight="1">
      <c r="A4" s="88" t="s">
        <v>480</v>
      </c>
      <c r="B4" s="25"/>
      <c r="C4" s="25"/>
      <c r="D4" s="96"/>
      <c r="E4" s="32"/>
      <c r="F4" s="97"/>
      <c r="G4" s="97"/>
    </row>
    <row r="5" spans="1:7" ht="24" customHeight="1">
      <c r="A5" s="88" t="s">
        <v>481</v>
      </c>
      <c r="B5" s="25"/>
      <c r="C5" s="25"/>
      <c r="D5" s="96"/>
      <c r="E5" s="32"/>
      <c r="F5" s="97"/>
      <c r="G5" s="97"/>
    </row>
    <row r="6" spans="1:7" ht="24" customHeight="1">
      <c r="A6" s="88" t="s">
        <v>482</v>
      </c>
      <c r="B6" s="79">
        <v>37</v>
      </c>
      <c r="C6" s="79">
        <v>20</v>
      </c>
      <c r="D6" s="75">
        <v>862</v>
      </c>
      <c r="E6" s="90">
        <f aca="true" t="shared" si="0" ref="E6:E18">(D6-B6)/B6*100</f>
        <v>2229.72972972973</v>
      </c>
      <c r="F6" s="97"/>
      <c r="G6" s="97"/>
    </row>
    <row r="7" spans="1:7" ht="24" customHeight="1">
      <c r="A7" s="88" t="s">
        <v>483</v>
      </c>
      <c r="B7" s="79"/>
      <c r="C7" s="79"/>
      <c r="D7" s="75"/>
      <c r="E7" s="90"/>
      <c r="F7" s="97"/>
      <c r="G7" s="97"/>
    </row>
    <row r="8" spans="1:7" ht="24" customHeight="1">
      <c r="A8" s="88" t="s">
        <v>484</v>
      </c>
      <c r="B8" s="79">
        <v>173</v>
      </c>
      <c r="C8" s="79"/>
      <c r="D8" s="75">
        <v>57</v>
      </c>
      <c r="E8" s="90">
        <f t="shared" si="0"/>
        <v>-67.05202312138728</v>
      </c>
      <c r="F8" s="97"/>
      <c r="G8" s="97"/>
    </row>
    <row r="9" spans="1:7" ht="24" customHeight="1">
      <c r="A9" s="88" t="s">
        <v>485</v>
      </c>
      <c r="B9" s="79">
        <v>53</v>
      </c>
      <c r="C9" s="79"/>
      <c r="D9" s="75">
        <v>235</v>
      </c>
      <c r="E9" s="90">
        <f t="shared" si="0"/>
        <v>343.39622641509436</v>
      </c>
      <c r="F9" s="97"/>
      <c r="G9" s="97"/>
    </row>
    <row r="10" spans="1:7" ht="24" customHeight="1">
      <c r="A10" s="88" t="s">
        <v>486</v>
      </c>
      <c r="B10" s="79">
        <v>19</v>
      </c>
      <c r="C10" s="79"/>
      <c r="D10" s="75">
        <v>93</v>
      </c>
      <c r="E10" s="90">
        <f t="shared" si="0"/>
        <v>389.4736842105263</v>
      </c>
      <c r="F10" s="97"/>
      <c r="G10" s="97"/>
    </row>
    <row r="11" spans="1:7" ht="24" customHeight="1">
      <c r="A11" s="88" t="s">
        <v>487</v>
      </c>
      <c r="B11" s="79">
        <v>5233</v>
      </c>
      <c r="C11" s="79">
        <v>10000</v>
      </c>
      <c r="D11" s="75">
        <v>6803</v>
      </c>
      <c r="E11" s="90">
        <f t="shared" si="0"/>
        <v>30.001910949742022</v>
      </c>
      <c r="F11" s="97"/>
      <c r="G11" s="97"/>
    </row>
    <row r="12" spans="1:7" ht="24" customHeight="1">
      <c r="A12" s="88" t="s">
        <v>488</v>
      </c>
      <c r="B12" s="79"/>
      <c r="C12" s="79"/>
      <c r="D12" s="75"/>
      <c r="E12" s="90"/>
      <c r="F12" s="97"/>
      <c r="G12" s="97"/>
    </row>
    <row r="13" spans="1:7" ht="24" customHeight="1">
      <c r="A13" s="88" t="s">
        <v>489</v>
      </c>
      <c r="B13" s="79"/>
      <c r="C13" s="79"/>
      <c r="D13" s="75"/>
      <c r="E13" s="90"/>
      <c r="F13" s="97"/>
      <c r="G13" s="97"/>
    </row>
    <row r="14" spans="1:7" ht="24" customHeight="1">
      <c r="A14" s="88" t="s">
        <v>490</v>
      </c>
      <c r="B14" s="79">
        <v>541</v>
      </c>
      <c r="C14" s="79">
        <v>300</v>
      </c>
      <c r="D14" s="75">
        <v>338</v>
      </c>
      <c r="E14" s="90">
        <f t="shared" si="0"/>
        <v>-37.52310536044362</v>
      </c>
      <c r="F14" s="97"/>
      <c r="G14" s="97"/>
    </row>
    <row r="15" spans="1:7" ht="24" customHeight="1">
      <c r="A15" s="88" t="s">
        <v>491</v>
      </c>
      <c r="B15" s="79"/>
      <c r="C15" s="79"/>
      <c r="D15" s="75"/>
      <c r="E15" s="90"/>
      <c r="F15" s="97"/>
      <c r="G15" s="97"/>
    </row>
    <row r="16" spans="1:7" ht="24" customHeight="1">
      <c r="A16" s="88" t="s">
        <v>492</v>
      </c>
      <c r="B16" s="79"/>
      <c r="C16" s="79"/>
      <c r="D16" s="75"/>
      <c r="E16" s="90"/>
      <c r="F16" s="97"/>
      <c r="G16" s="97"/>
    </row>
    <row r="17" spans="1:7" ht="24" customHeight="1">
      <c r="A17" s="88" t="s">
        <v>493</v>
      </c>
      <c r="B17" s="79"/>
      <c r="C17" s="79"/>
      <c r="D17" s="79"/>
      <c r="E17" s="90"/>
      <c r="F17" s="97"/>
      <c r="G17" s="97"/>
    </row>
    <row r="18" spans="1:7" ht="24" customHeight="1">
      <c r="A18" s="88" t="s">
        <v>494</v>
      </c>
      <c r="B18" s="79">
        <v>456</v>
      </c>
      <c r="C18" s="79">
        <v>300</v>
      </c>
      <c r="D18" s="79">
        <v>531</v>
      </c>
      <c r="E18" s="90">
        <f t="shared" si="0"/>
        <v>16.447368421052634</v>
      </c>
      <c r="F18" s="97"/>
      <c r="G18" s="97"/>
    </row>
    <row r="19" spans="1:7" ht="24" customHeight="1">
      <c r="A19" s="89" t="s">
        <v>495</v>
      </c>
      <c r="B19" s="79"/>
      <c r="C19" s="79"/>
      <c r="D19" s="79"/>
      <c r="E19" s="90"/>
      <c r="F19" s="97"/>
      <c r="G19" s="97"/>
    </row>
    <row r="20" spans="1:7" ht="24" customHeight="1">
      <c r="A20" s="88" t="s">
        <v>496</v>
      </c>
      <c r="B20" s="79"/>
      <c r="C20" s="79"/>
      <c r="D20" s="79"/>
      <c r="E20" s="90"/>
      <c r="F20" s="97"/>
      <c r="G20" s="97"/>
    </row>
    <row r="21" spans="1:7" ht="24" customHeight="1">
      <c r="A21" s="33"/>
      <c r="B21" s="79"/>
      <c r="C21" s="79"/>
      <c r="D21" s="79"/>
      <c r="E21" s="90"/>
      <c r="F21" s="97"/>
      <c r="G21" s="97"/>
    </row>
    <row r="22" spans="1:7" ht="24" customHeight="1">
      <c r="A22" s="33"/>
      <c r="B22" s="79"/>
      <c r="C22" s="79"/>
      <c r="D22" s="79"/>
      <c r="E22" s="90"/>
      <c r="F22" s="97"/>
      <c r="G22" s="97"/>
    </row>
    <row r="23" spans="1:7" ht="24" customHeight="1">
      <c r="A23" s="33"/>
      <c r="B23" s="79"/>
      <c r="C23" s="79"/>
      <c r="D23" s="79"/>
      <c r="E23" s="90"/>
      <c r="F23" s="97"/>
      <c r="G23" s="97"/>
    </row>
    <row r="24" spans="1:7" ht="24" customHeight="1">
      <c r="A24" s="31"/>
      <c r="B24" s="79"/>
      <c r="C24" s="79"/>
      <c r="D24" s="79"/>
      <c r="E24" s="90"/>
      <c r="F24" s="97"/>
      <c r="G24" s="97"/>
    </row>
    <row r="25" spans="1:7" ht="24" customHeight="1">
      <c r="A25" s="31"/>
      <c r="B25" s="79"/>
      <c r="C25" s="79"/>
      <c r="D25" s="79"/>
      <c r="E25" s="90"/>
      <c r="F25" s="97"/>
      <c r="G25" s="97"/>
    </row>
    <row r="26" spans="1:7" ht="24" customHeight="1">
      <c r="A26" s="31"/>
      <c r="B26" s="79"/>
      <c r="C26" s="79"/>
      <c r="D26" s="79"/>
      <c r="E26" s="90"/>
      <c r="F26" s="97"/>
      <c r="G26" s="97"/>
    </row>
    <row r="27" spans="1:7" ht="24" customHeight="1">
      <c r="A27" s="31"/>
      <c r="B27" s="79"/>
      <c r="C27" s="79"/>
      <c r="D27" s="79"/>
      <c r="E27" s="90"/>
      <c r="F27" s="97"/>
      <c r="G27" s="97"/>
    </row>
    <row r="28" spans="1:7" ht="24" customHeight="1">
      <c r="A28" s="31"/>
      <c r="B28" s="79"/>
      <c r="C28" s="79"/>
      <c r="D28" s="79"/>
      <c r="E28" s="90"/>
      <c r="F28" s="97"/>
      <c r="G28" s="97"/>
    </row>
    <row r="29" spans="1:7" ht="24" customHeight="1">
      <c r="A29" s="31"/>
      <c r="B29" s="79"/>
      <c r="C29" s="79"/>
      <c r="D29" s="79"/>
      <c r="E29" s="90"/>
      <c r="F29" s="97"/>
      <c r="G29" s="97"/>
    </row>
    <row r="30" spans="1:7" ht="24" customHeight="1">
      <c r="A30" s="31"/>
      <c r="B30" s="79"/>
      <c r="C30" s="79"/>
      <c r="D30" s="79"/>
      <c r="E30" s="90"/>
      <c r="F30" s="97"/>
      <c r="G30" s="97"/>
    </row>
    <row r="31" spans="1:7" ht="24" customHeight="1">
      <c r="A31" s="31"/>
      <c r="B31" s="79"/>
      <c r="C31" s="79"/>
      <c r="D31" s="79"/>
      <c r="E31" s="90"/>
      <c r="F31" s="97"/>
      <c r="G31" s="97"/>
    </row>
    <row r="32" spans="1:7" ht="24" customHeight="1">
      <c r="A32" s="31"/>
      <c r="B32" s="79"/>
      <c r="C32" s="79"/>
      <c r="D32" s="79"/>
      <c r="E32" s="90"/>
      <c r="F32" s="97"/>
      <c r="G32" s="97"/>
    </row>
    <row r="33" spans="1:7" ht="24" customHeight="1">
      <c r="A33" s="33"/>
      <c r="B33" s="75"/>
      <c r="C33" s="75"/>
      <c r="D33" s="75"/>
      <c r="E33" s="90"/>
      <c r="F33" s="97"/>
      <c r="G33" s="97"/>
    </row>
    <row r="34" spans="1:7" ht="24" customHeight="1">
      <c r="A34" s="34" t="s">
        <v>347</v>
      </c>
      <c r="B34" s="79">
        <f>SUM(B4:B32)</f>
        <v>6512</v>
      </c>
      <c r="C34" s="79">
        <f>SUM(C4:C32)</f>
        <v>10620</v>
      </c>
      <c r="D34" s="79">
        <f>SUM(D4:D32)</f>
        <v>8919</v>
      </c>
      <c r="E34" s="90">
        <f>(D34-B34)/B34*100</f>
        <v>36.962530712530715</v>
      </c>
      <c r="F34" s="97"/>
      <c r="G34" s="97"/>
    </row>
    <row r="35" spans="1:7" ht="24" customHeight="1">
      <c r="A35" s="35" t="s">
        <v>349</v>
      </c>
      <c r="B35" s="79">
        <f>B36+B49+B50+B51+B52</f>
        <v>44770</v>
      </c>
      <c r="C35" s="79">
        <f>C36+C49+C50+C51+C52</f>
        <v>23547</v>
      </c>
      <c r="D35" s="79">
        <f>D36+D49+D50+D51+D52</f>
        <v>28334</v>
      </c>
      <c r="E35" s="90">
        <f aca="true" t="shared" si="1" ref="E35:E54">(D35-B35)/B35*100</f>
        <v>-36.71208398481126</v>
      </c>
      <c r="F35" s="97"/>
      <c r="G35" s="97"/>
    </row>
    <row r="36" spans="1:7" ht="24" customHeight="1">
      <c r="A36" s="31" t="s">
        <v>351</v>
      </c>
      <c r="B36" s="79">
        <f>SUM(B37:B48)</f>
        <v>26803</v>
      </c>
      <c r="C36" s="79">
        <f>SUM(C37:C48)</f>
        <v>0</v>
      </c>
      <c r="D36" s="79">
        <f>SUM(D37:D48)</f>
        <v>5289</v>
      </c>
      <c r="E36" s="90">
        <f t="shared" si="1"/>
        <v>-80.26713427601388</v>
      </c>
      <c r="F36" s="97"/>
      <c r="G36" s="97"/>
    </row>
    <row r="37" spans="1:7" ht="24" customHeight="1">
      <c r="A37" s="31" t="s">
        <v>353</v>
      </c>
      <c r="B37" s="79"/>
      <c r="C37" s="79"/>
      <c r="D37" s="79"/>
      <c r="E37" s="90"/>
      <c r="F37" s="97"/>
      <c r="G37" s="97"/>
    </row>
    <row r="38" spans="1:7" ht="24" customHeight="1">
      <c r="A38" s="31" t="s">
        <v>355</v>
      </c>
      <c r="B38" s="79">
        <v>1528</v>
      </c>
      <c r="C38" s="79"/>
      <c r="D38" s="79">
        <v>2041</v>
      </c>
      <c r="E38" s="90">
        <f t="shared" si="1"/>
        <v>33.57329842931937</v>
      </c>
      <c r="F38" s="97"/>
      <c r="G38" s="97"/>
    </row>
    <row r="39" spans="1:7" ht="24" customHeight="1">
      <c r="A39" s="31" t="s">
        <v>497</v>
      </c>
      <c r="B39" s="79">
        <v>40</v>
      </c>
      <c r="C39" s="79"/>
      <c r="D39" s="79">
        <v>100</v>
      </c>
      <c r="E39" s="90">
        <f t="shared" si="1"/>
        <v>150</v>
      </c>
      <c r="F39" s="97"/>
      <c r="G39" s="97"/>
    </row>
    <row r="40" spans="1:7" ht="24" customHeight="1">
      <c r="A40" s="31" t="s">
        <v>358</v>
      </c>
      <c r="B40" s="75">
        <v>1110</v>
      </c>
      <c r="C40" s="75"/>
      <c r="D40" s="79">
        <v>1301</v>
      </c>
      <c r="E40" s="90">
        <f t="shared" si="1"/>
        <v>17.207207207207205</v>
      </c>
      <c r="F40" s="97"/>
      <c r="G40" s="97"/>
    </row>
    <row r="41" spans="1:7" ht="24" customHeight="1">
      <c r="A41" s="31" t="s">
        <v>360</v>
      </c>
      <c r="B41" s="79">
        <v>166</v>
      </c>
      <c r="C41" s="79"/>
      <c r="D41" s="79">
        <v>615</v>
      </c>
      <c r="E41" s="90">
        <f t="shared" si="1"/>
        <v>270.48192771084337</v>
      </c>
      <c r="F41" s="97"/>
      <c r="G41" s="97"/>
    </row>
    <row r="42" spans="1:7" ht="24" customHeight="1">
      <c r="A42" s="31" t="s">
        <v>362</v>
      </c>
      <c r="B42" s="79">
        <v>50</v>
      </c>
      <c r="C42" s="79"/>
      <c r="D42" s="79"/>
      <c r="E42" s="90">
        <f t="shared" si="1"/>
        <v>-100</v>
      </c>
      <c r="F42" s="97"/>
      <c r="G42" s="97"/>
    </row>
    <row r="43" spans="1:7" ht="24" customHeight="1">
      <c r="A43" s="31" t="s">
        <v>363</v>
      </c>
      <c r="B43" s="79">
        <v>121</v>
      </c>
      <c r="C43" s="79"/>
      <c r="D43" s="79">
        <v>230</v>
      </c>
      <c r="E43" s="90">
        <f t="shared" si="1"/>
        <v>90.08264462809917</v>
      </c>
      <c r="F43" s="97"/>
      <c r="G43" s="97"/>
    </row>
    <row r="44" spans="1:7" ht="24" customHeight="1">
      <c r="A44" s="31" t="s">
        <v>364</v>
      </c>
      <c r="B44" s="79">
        <v>215</v>
      </c>
      <c r="C44" s="79"/>
      <c r="D44" s="79">
        <v>996</v>
      </c>
      <c r="E44" s="90">
        <f t="shared" si="1"/>
        <v>363.25581395348837</v>
      </c>
      <c r="F44" s="97"/>
      <c r="G44" s="97"/>
    </row>
    <row r="45" spans="1:7" ht="24" customHeight="1">
      <c r="A45" s="31" t="s">
        <v>365</v>
      </c>
      <c r="B45" s="79">
        <v>23475</v>
      </c>
      <c r="C45" s="79"/>
      <c r="D45" s="79"/>
      <c r="E45" s="90">
        <f t="shared" si="1"/>
        <v>-100</v>
      </c>
      <c r="F45" s="97"/>
      <c r="G45" s="97"/>
    </row>
    <row r="46" spans="1:7" ht="24" customHeight="1">
      <c r="A46" s="36" t="s">
        <v>366</v>
      </c>
      <c r="B46" s="79">
        <v>90</v>
      </c>
      <c r="C46" s="79"/>
      <c r="D46" s="79"/>
      <c r="E46" s="90">
        <f t="shared" si="1"/>
        <v>-100</v>
      </c>
      <c r="F46" s="97"/>
      <c r="G46" s="97"/>
    </row>
    <row r="47" spans="1:7" ht="24" customHeight="1">
      <c r="A47" s="31" t="s">
        <v>367</v>
      </c>
      <c r="B47" s="79">
        <v>8</v>
      </c>
      <c r="C47" s="79"/>
      <c r="D47" s="79">
        <v>6</v>
      </c>
      <c r="E47" s="90">
        <f t="shared" si="1"/>
        <v>-25</v>
      </c>
      <c r="F47" s="97"/>
      <c r="G47" s="97"/>
    </row>
    <row r="48" spans="1:7" ht="24" customHeight="1">
      <c r="A48" s="31" t="s">
        <v>368</v>
      </c>
      <c r="B48" s="79"/>
      <c r="C48" s="79"/>
      <c r="D48" s="79"/>
      <c r="E48" s="90"/>
      <c r="F48" s="97"/>
      <c r="G48" s="97"/>
    </row>
    <row r="49" spans="1:7" ht="24" customHeight="1">
      <c r="A49" s="31" t="s">
        <v>369</v>
      </c>
      <c r="B49" s="79">
        <v>5464</v>
      </c>
      <c r="C49" s="79"/>
      <c r="D49" s="79">
        <v>816</v>
      </c>
      <c r="E49" s="90">
        <f t="shared" si="1"/>
        <v>-85.06588579795023</v>
      </c>
      <c r="F49" s="97"/>
      <c r="G49" s="97"/>
    </row>
    <row r="50" spans="1:7" ht="24" customHeight="1">
      <c r="A50" s="31" t="s">
        <v>370</v>
      </c>
      <c r="B50" s="79"/>
      <c r="C50" s="79"/>
      <c r="D50" s="79"/>
      <c r="E50" s="90"/>
      <c r="F50" s="97"/>
      <c r="G50" s="97"/>
    </row>
    <row r="51" spans="1:7" ht="24" customHeight="1">
      <c r="A51" s="31" t="s">
        <v>371</v>
      </c>
      <c r="B51" s="79">
        <v>12503</v>
      </c>
      <c r="C51" s="79">
        <v>23547</v>
      </c>
      <c r="D51" s="79">
        <v>22229</v>
      </c>
      <c r="E51" s="90">
        <f t="shared" si="1"/>
        <v>77.78933056066543</v>
      </c>
      <c r="F51" s="97"/>
      <c r="G51" s="97"/>
    </row>
    <row r="52" spans="1:7" ht="24" customHeight="1">
      <c r="A52" s="31" t="s">
        <v>372</v>
      </c>
      <c r="B52" s="79"/>
      <c r="C52" s="79"/>
      <c r="D52" s="79"/>
      <c r="E52" s="90"/>
      <c r="F52" s="97"/>
      <c r="G52" s="97"/>
    </row>
    <row r="53" spans="1:7" ht="24" customHeight="1">
      <c r="A53" s="37" t="s">
        <v>373</v>
      </c>
      <c r="B53" s="79">
        <f>B36+B49+B50+B51+B52+B34</f>
        <v>51282</v>
      </c>
      <c r="C53" s="79">
        <f>C36+C49+C50+C51+C52+C34</f>
        <v>34167</v>
      </c>
      <c r="D53" s="79">
        <f>D34+D35</f>
        <v>37253</v>
      </c>
      <c r="E53" s="90">
        <f t="shared" si="1"/>
        <v>-27.356577356577354</v>
      </c>
      <c r="F53" s="97"/>
      <c r="G53" s="97"/>
    </row>
    <row r="54" spans="1:7" ht="24" customHeight="1">
      <c r="A54" s="37" t="s">
        <v>375</v>
      </c>
      <c r="B54" s="79">
        <f>B53-B51</f>
        <v>38779</v>
      </c>
      <c r="C54" s="79">
        <f>C53-C51</f>
        <v>10620</v>
      </c>
      <c r="D54" s="79">
        <f>D53-D51</f>
        <v>15024</v>
      </c>
      <c r="E54" s="90">
        <f t="shared" si="1"/>
        <v>-61.25738157250058</v>
      </c>
      <c r="F54" s="97"/>
      <c r="G54" s="97"/>
    </row>
    <row r="56" ht="14.25">
      <c r="C56" s="91"/>
    </row>
  </sheetData>
  <sheetProtection/>
  <mergeCells count="1">
    <mergeCell ref="A1:E1"/>
  </mergeCells>
  <printOptions/>
  <pageMargins left="0.4724409448818898" right="0.15748031496062992" top="0.4330708661417323" bottom="0.3937007874015748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预算股</cp:lastModifiedBy>
  <cp:lastPrinted>2018-06-21T02:33:25Z</cp:lastPrinted>
  <dcterms:created xsi:type="dcterms:W3CDTF">2012-06-06T01:30:27Z</dcterms:created>
  <dcterms:modified xsi:type="dcterms:W3CDTF">2019-06-20T08:07:16Z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