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4"/>
  </bookViews>
  <sheets>
    <sheet name="附件1-汇总" sheetId="1" r:id="rId1"/>
    <sheet name="附件2-保租房清单 (2)" sheetId="2" r:id="rId2"/>
    <sheet name="附件3-公租房清单" sheetId="3" r:id="rId3"/>
    <sheet name="附件4-住房租赁补贴清单 (2)" sheetId="4" r:id="rId4"/>
    <sheet name="附件5-棚改清单" sheetId="5" r:id="rId5"/>
  </sheets>
  <definedNames>
    <definedName name="_xlnm.Print_Area" localSheetId="2">'附件3-公租房清单'!$A$1:$E$27</definedName>
    <definedName name="_xlnm.Print_Titles" localSheetId="4">'附件5-棚改清单'!$5:$5</definedName>
    <definedName name="_xlnm.Print_Titles" localSheetId="2">'附件3-公租房清单'!$5:$5</definedName>
    <definedName name="_xlnm.Print_Area" localSheetId="1">'附件2-保租房清单 (2)'!$A$2:$D$190</definedName>
    <definedName name="_xlnm.Print_Titles" localSheetId="1">'附件2-保租房清单 (2)'!$5:$5</definedName>
    <definedName name="_xlnm.Print_Area" localSheetId="4">'附件5-棚改清单'!$A$1:$E$64</definedName>
    <definedName name="_xlnm.Print_Area" localSheetId="0">'附件1-汇总'!$A$1:$F$22</definedName>
    <definedName name="_xlnm.Print_Titles" localSheetId="0">'附件1-汇总'!$22:$22</definedName>
    <definedName name="_xlnm.Print_Area" localSheetId="3">'附件4-住房租赁补贴清单 (2)'!$A$1:$D$67</definedName>
    <definedName name="_xlnm.Print_Titles" localSheetId="3">'附件4-住房租赁补贴清单 (2)'!$5:$6</definedName>
    <definedName name="_xlnm._FilterDatabase" localSheetId="1" hidden="1">'附件2-保租房清单 (2)'!$A$1:$G$190</definedName>
    <definedName name="_xlnm._FilterDatabase" localSheetId="4" hidden="1">'附件5-棚改清单'!$A$1:$H$64</definedName>
  </definedNames>
  <calcPr fullCalcOnLoad="1"/>
</workbook>
</file>

<file path=xl/sharedStrings.xml><?xml version="1.0" encoding="utf-8"?>
<sst xmlns="http://schemas.openxmlformats.org/spreadsheetml/2006/main" count="523" uniqueCount="390">
  <si>
    <t>附件1</t>
  </si>
  <si>
    <t>2022年保障性租赁住房、公租房保障和城镇棚户区改造等
计划汇总表</t>
  </si>
  <si>
    <t>单位：套、间、户</t>
  </si>
  <si>
    <r>
      <t>2022</t>
    </r>
    <r>
      <rPr>
        <b/>
        <sz val="14"/>
        <color indexed="8"/>
        <rFont val="方正黑体_GBK"/>
        <family val="4"/>
      </rPr>
      <t>年保障性租赁住房</t>
    </r>
  </si>
  <si>
    <r>
      <t>2022</t>
    </r>
    <r>
      <rPr>
        <b/>
        <sz val="14"/>
        <color indexed="8"/>
        <rFont val="方正黑体_GBK"/>
        <family val="4"/>
      </rPr>
      <t>年城镇棚户区改造</t>
    </r>
  </si>
  <si>
    <r>
      <t>2022</t>
    </r>
    <r>
      <rPr>
        <b/>
        <sz val="14"/>
        <color indexed="8"/>
        <rFont val="方正黑体_GBK"/>
        <family val="4"/>
      </rPr>
      <t>年公租房保障</t>
    </r>
  </si>
  <si>
    <t>新筹集保障性租赁住房</t>
  </si>
  <si>
    <t>发放租赁补贴</t>
  </si>
  <si>
    <r>
      <rPr>
        <b/>
        <sz val="14"/>
        <color indexed="8"/>
        <rFont val="方正黑体_GBK"/>
        <family val="4"/>
      </rPr>
      <t>新筹集公租房</t>
    </r>
  </si>
  <si>
    <t>合  计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</si>
  <si>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</si>
  <si>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</si>
  <si>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</si>
  <si>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</si>
  <si>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</si>
  <si>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</si>
  <si>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</si>
  <si>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</si>
  <si>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</si>
  <si>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</si>
  <si>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</si>
  <si>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</si>
  <si>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</si>
  <si>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</si>
  <si>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附件2</t>
  </si>
  <si>
    <t>2022年全区保障性租赁住房计划项目清单</t>
  </si>
  <si>
    <t>序号</t>
  </si>
  <si>
    <t>地区</t>
  </si>
  <si>
    <r>
      <rPr>
        <b/>
        <sz val="14"/>
        <rFont val="方正黑体_GBK"/>
        <family val="4"/>
      </rPr>
      <t>项目名称</t>
    </r>
  </si>
  <si>
    <r>
      <rPr>
        <b/>
        <sz val="14"/>
        <rFont val="方正黑体_GBK"/>
        <family val="4"/>
      </rPr>
      <t>任务数（套、间）</t>
    </r>
  </si>
  <si>
    <t>全区合计（122）</t>
  </si>
  <si>
    <t>一</t>
  </si>
  <si>
    <t>南宁市合计（36）</t>
  </si>
  <si>
    <t>市本级小计</t>
  </si>
  <si>
    <t>市本级</t>
  </si>
  <si>
    <r>
      <rPr>
        <sz val="14"/>
        <rFont val="宋体"/>
        <family val="0"/>
      </rPr>
      <t>市本级空置拆迁安置转保障性租赁住房项目</t>
    </r>
  </si>
  <si>
    <r>
      <rPr>
        <sz val="14"/>
        <rFont val="宋体"/>
        <family val="0"/>
      </rPr>
      <t>空置回购经适房转保障性租赁住房项目</t>
    </r>
  </si>
  <si>
    <t>兴宁区小计</t>
  </si>
  <si>
    <t>兴宁区</t>
  </si>
  <si>
    <r>
      <rPr>
        <sz val="14"/>
        <rFont val="宋体"/>
        <family val="0"/>
      </rPr>
      <t>青秀环卫公寓（保障性租赁住房）项目</t>
    </r>
  </si>
  <si>
    <r>
      <rPr>
        <sz val="14"/>
        <rFont val="宋体"/>
        <family val="0"/>
      </rPr>
      <t>京东南宁电子商务产业园及运营结算中心项目配套用房</t>
    </r>
  </si>
  <si>
    <r>
      <rPr>
        <sz val="14"/>
        <rFont val="宋体"/>
        <family val="0"/>
      </rPr>
      <t>农艺机械装备及新能源专用研发生产暨搬迁升级改造项目综合楼</t>
    </r>
    <r>
      <rPr>
        <sz val="14"/>
        <rFont val="Times New Roman"/>
        <family val="1"/>
      </rPr>
      <t>1#</t>
    </r>
    <r>
      <rPr>
        <sz val="14"/>
        <rFont val="宋体"/>
        <family val="0"/>
      </rPr>
      <t>塔楼、</t>
    </r>
    <r>
      <rPr>
        <sz val="14"/>
        <rFont val="Times New Roman"/>
        <family val="1"/>
      </rPr>
      <t>2#</t>
    </r>
    <r>
      <rPr>
        <sz val="14"/>
        <rFont val="宋体"/>
        <family val="0"/>
      </rPr>
      <t>塔楼</t>
    </r>
  </si>
  <si>
    <t>江南区小计</t>
  </si>
  <si>
    <t>江南区</t>
  </si>
  <si>
    <r>
      <rPr>
        <sz val="14"/>
        <rFont val="宋体"/>
        <family val="0"/>
      </rPr>
      <t>广西</t>
    </r>
    <r>
      <rPr>
        <sz val="14"/>
        <rFont val="Times New Roman"/>
        <family val="1"/>
      </rPr>
      <t>·</t>
    </r>
    <r>
      <rPr>
        <sz val="14"/>
        <rFont val="宋体"/>
        <family val="0"/>
      </rPr>
      <t>东盟国际医疗健康电子信息科技综合产业园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号楼和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号楼公寓</t>
    </r>
  </si>
  <si>
    <r>
      <rPr>
        <sz val="14"/>
        <rFont val="宋体"/>
        <family val="0"/>
      </rPr>
      <t>弘信（南宁）移动互联产业园</t>
    </r>
    <r>
      <rPr>
        <sz val="14"/>
        <rFont val="Times New Roman"/>
        <family val="1"/>
      </rPr>
      <t>12#</t>
    </r>
    <r>
      <rPr>
        <sz val="14"/>
        <rFont val="宋体"/>
        <family val="0"/>
      </rPr>
      <t>楼</t>
    </r>
  </si>
  <si>
    <r>
      <rPr>
        <sz val="14"/>
        <rFont val="宋体"/>
        <family val="0"/>
      </rPr>
      <t>产投江南产业园</t>
    </r>
    <r>
      <rPr>
        <sz val="14"/>
        <rFont val="Times New Roman"/>
        <family val="1"/>
      </rPr>
      <t>8#</t>
    </r>
    <r>
      <rPr>
        <sz val="14"/>
        <rFont val="宋体"/>
        <family val="0"/>
      </rPr>
      <t>宿舍</t>
    </r>
  </si>
  <si>
    <r>
      <rPr>
        <sz val="14"/>
        <rFont val="宋体"/>
        <family val="0"/>
      </rPr>
      <t>轨道剧场公寓（暂定名）</t>
    </r>
  </si>
  <si>
    <t>经开区小计</t>
  </si>
  <si>
    <t>经开区</t>
  </si>
  <si>
    <r>
      <rPr>
        <sz val="14"/>
        <rFont val="宋体"/>
        <family val="0"/>
      </rPr>
      <t>绿港</t>
    </r>
    <r>
      <rPr>
        <sz val="14"/>
        <rFont val="Times New Roman"/>
        <family val="1"/>
      </rPr>
      <t>•</t>
    </r>
    <r>
      <rPr>
        <sz val="14"/>
        <rFont val="宋体"/>
        <family val="0"/>
      </rPr>
      <t>金瑞产业城</t>
    </r>
    <r>
      <rPr>
        <sz val="14"/>
        <rFont val="Times New Roman"/>
        <family val="1"/>
      </rPr>
      <t>13#</t>
    </r>
    <r>
      <rPr>
        <sz val="14"/>
        <rFont val="宋体"/>
        <family val="0"/>
      </rPr>
      <t>楼</t>
    </r>
  </si>
  <si>
    <r>
      <rPr>
        <sz val="14"/>
        <rFont val="宋体"/>
        <family val="0"/>
      </rPr>
      <t>绿港</t>
    </r>
    <r>
      <rPr>
        <sz val="14"/>
        <rFont val="Times New Roman"/>
        <family val="1"/>
      </rPr>
      <t>.</t>
    </r>
    <r>
      <rPr>
        <sz val="14"/>
        <rFont val="宋体"/>
        <family val="0"/>
      </rPr>
      <t>金阳产业城</t>
    </r>
    <r>
      <rPr>
        <sz val="14"/>
        <rFont val="Times New Roman"/>
        <family val="1"/>
      </rPr>
      <t>11#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12#</t>
    </r>
    <r>
      <rPr>
        <sz val="14"/>
        <rFont val="宋体"/>
        <family val="0"/>
      </rPr>
      <t>宿舍楼</t>
    </r>
  </si>
  <si>
    <r>
      <rPr>
        <sz val="14"/>
        <rFont val="宋体"/>
        <family val="0"/>
      </rPr>
      <t>产投经开海城产业园</t>
    </r>
    <r>
      <rPr>
        <sz val="14"/>
        <rFont val="Times New Roman"/>
        <family val="1"/>
      </rPr>
      <t>5#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6#</t>
    </r>
    <r>
      <rPr>
        <sz val="14"/>
        <rFont val="宋体"/>
        <family val="0"/>
      </rPr>
      <t>宿舍</t>
    </r>
  </si>
  <si>
    <r>
      <rPr>
        <sz val="14"/>
        <rFont val="宋体"/>
        <family val="0"/>
      </rPr>
      <t>绿港</t>
    </r>
    <r>
      <rPr>
        <sz val="14"/>
        <rFont val="Times New Roman"/>
        <family val="1"/>
      </rPr>
      <t>•</t>
    </r>
    <r>
      <rPr>
        <sz val="14"/>
        <rFont val="宋体"/>
        <family val="0"/>
      </rPr>
      <t>金瑞产业城金瑞</t>
    </r>
    <r>
      <rPr>
        <sz val="14"/>
        <rFont val="Times New Roman"/>
        <family val="1"/>
      </rPr>
      <t>11#</t>
    </r>
    <r>
      <rPr>
        <sz val="14"/>
        <rFont val="宋体"/>
        <family val="0"/>
      </rPr>
      <t>宿舍楼</t>
    </r>
  </si>
  <si>
    <r>
      <rPr>
        <sz val="14"/>
        <rFont val="宋体"/>
        <family val="0"/>
      </rPr>
      <t>天健</t>
    </r>
    <r>
      <rPr>
        <sz val="14"/>
        <rFont val="Times New Roman"/>
        <family val="1"/>
      </rPr>
      <t>·</t>
    </r>
    <r>
      <rPr>
        <sz val="14"/>
        <rFont val="宋体"/>
        <family val="0"/>
      </rPr>
      <t>和府产权移交住房</t>
    </r>
  </si>
  <si>
    <t>西乡塘区小计</t>
  </si>
  <si>
    <t>西乡塘区</t>
  </si>
  <si>
    <r>
      <rPr>
        <sz val="14"/>
        <rFont val="宋体"/>
        <family val="0"/>
      </rPr>
      <t>中关村科技广场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号楼</t>
    </r>
  </si>
  <si>
    <t>良庆区小计</t>
  </si>
  <si>
    <t>良庆区</t>
  </si>
  <si>
    <r>
      <rPr>
        <sz val="14"/>
        <rFont val="宋体"/>
        <family val="0"/>
      </rPr>
      <t>蜂巢信息数据产业园配建蓝领公寓（人才公寓）</t>
    </r>
  </si>
  <si>
    <r>
      <rPr>
        <sz val="14"/>
        <rFont val="宋体"/>
        <family val="0"/>
      </rPr>
      <t>茂仪汽车工程科研中心宿舍楼</t>
    </r>
  </si>
  <si>
    <r>
      <rPr>
        <sz val="14"/>
        <rFont val="宋体"/>
        <family val="0"/>
      </rPr>
      <t>五象智谷园</t>
    </r>
    <r>
      <rPr>
        <sz val="14"/>
        <rFont val="Times New Roman"/>
        <family val="1"/>
      </rPr>
      <t>17#</t>
    </r>
    <r>
      <rPr>
        <sz val="14"/>
        <rFont val="宋体"/>
        <family val="0"/>
      </rPr>
      <t>宿舍楼</t>
    </r>
  </si>
  <si>
    <r>
      <rPr>
        <sz val="14"/>
        <rFont val="宋体"/>
        <family val="0"/>
      </rPr>
      <t>五象山庄服务型公寓</t>
    </r>
  </si>
  <si>
    <r>
      <rPr>
        <sz val="14"/>
        <rFont val="宋体"/>
        <family val="0"/>
      </rPr>
      <t>产投五象振邦产业园</t>
    </r>
    <r>
      <rPr>
        <sz val="14"/>
        <rFont val="Times New Roman"/>
        <family val="1"/>
      </rPr>
      <t>2#</t>
    </r>
    <r>
      <rPr>
        <sz val="14"/>
        <rFont val="宋体"/>
        <family val="0"/>
      </rPr>
      <t>配套用房</t>
    </r>
  </si>
  <si>
    <r>
      <rPr>
        <sz val="14"/>
        <rFont val="宋体"/>
        <family val="0"/>
      </rPr>
      <t>彰泰府产权移交住房</t>
    </r>
  </si>
  <si>
    <r>
      <rPr>
        <sz val="14"/>
        <rFont val="宋体"/>
        <family val="0"/>
      </rPr>
      <t>央玺产权移交住房</t>
    </r>
  </si>
  <si>
    <r>
      <rPr>
        <sz val="14"/>
        <rFont val="宋体"/>
        <family val="0"/>
      </rPr>
      <t>龙光天瀛产权移交住房</t>
    </r>
  </si>
  <si>
    <r>
      <rPr>
        <sz val="14"/>
        <rFont val="宋体"/>
        <family val="0"/>
      </rPr>
      <t>锦麟玖玺产权移交住房</t>
    </r>
  </si>
  <si>
    <r>
      <rPr>
        <sz val="14"/>
        <rFont val="宋体"/>
        <family val="0"/>
      </rPr>
      <t>南宁综合保税区高德公馆项目</t>
    </r>
    <r>
      <rPr>
        <sz val="14"/>
        <rFont val="Times New Roman"/>
        <family val="1"/>
      </rPr>
      <t>3#</t>
    </r>
    <r>
      <rPr>
        <sz val="14"/>
        <rFont val="宋体"/>
        <family val="0"/>
      </rPr>
      <t>楼</t>
    </r>
  </si>
  <si>
    <t>武鸣区小计</t>
  </si>
  <si>
    <t>武鸣区</t>
  </si>
  <si>
    <r>
      <rPr>
        <sz val="14"/>
        <rFont val="宋体"/>
        <family val="0"/>
      </rPr>
      <t>金大道标准厂房项目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宿舍楼</t>
    </r>
  </si>
  <si>
    <t>邕宁区小计</t>
  </si>
  <si>
    <t>邕宁区</t>
  </si>
  <si>
    <r>
      <rPr>
        <sz val="14"/>
        <rFont val="宋体"/>
        <family val="0"/>
      </rPr>
      <t>四川蓝光雍锦澜湾（一期）产权移交住房</t>
    </r>
  </si>
  <si>
    <r>
      <rPr>
        <sz val="14"/>
        <rFont val="宋体"/>
        <family val="0"/>
      </rPr>
      <t>四川蓝光雍锦澜湾（二期）产权移交住房</t>
    </r>
  </si>
  <si>
    <t>横州市小计</t>
  </si>
  <si>
    <t>横州市</t>
  </si>
  <si>
    <r>
      <rPr>
        <sz val="14"/>
        <rFont val="宋体"/>
        <family val="0"/>
      </rPr>
      <t>全中科技园蓝领职工宿舍项目</t>
    </r>
  </si>
  <si>
    <r>
      <rPr>
        <sz val="14"/>
        <rFont val="宋体"/>
        <family val="0"/>
      </rPr>
      <t>交投创新产业园配套宿舍</t>
    </r>
  </si>
  <si>
    <r>
      <rPr>
        <sz val="14"/>
        <rFont val="宋体"/>
        <family val="0"/>
      </rPr>
      <t>高性能复合桩及装配式建筑生产项目蓝领职工宿舍项目</t>
    </r>
  </si>
  <si>
    <r>
      <rPr>
        <sz val="14"/>
        <rFont val="宋体"/>
        <family val="0"/>
      </rPr>
      <t>美宜佳（广西）产业项目职工公寓楼</t>
    </r>
  </si>
  <si>
    <t>隆安县小计</t>
  </si>
  <si>
    <t>隆安县</t>
  </si>
  <si>
    <r>
      <rPr>
        <sz val="14"/>
        <rFont val="宋体"/>
        <family val="0"/>
      </rPr>
      <t>隆安县震东扶贫生态移民与城镇化结合示范工程产城融合区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集中安置区后续产业扶持基地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期</t>
    </r>
    <r>
      <rPr>
        <sz val="14"/>
        <rFont val="Times New Roman"/>
        <family val="1"/>
      </rPr>
      <t>)5#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6#</t>
    </r>
    <r>
      <rPr>
        <sz val="14"/>
        <rFont val="宋体"/>
        <family val="0"/>
      </rPr>
      <t>楼</t>
    </r>
  </si>
  <si>
    <r>
      <rPr>
        <sz val="14"/>
        <rFont val="宋体"/>
        <family val="0"/>
      </rPr>
      <t>隆安县震东扶贫生态移民与城镇化结合示范工程产城融合区（集中安置区后续产业扶持基地第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期）</t>
    </r>
  </si>
  <si>
    <r>
      <rPr>
        <sz val="14"/>
        <rFont val="宋体"/>
        <family val="0"/>
      </rPr>
      <t>隆安县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年保障性租赁住房建设项目</t>
    </r>
  </si>
  <si>
    <t>东盟经开区、兴宁区小计</t>
  </si>
  <si>
    <t>东盟经开区、兴宁区</t>
  </si>
  <si>
    <r>
      <rPr>
        <sz val="14"/>
        <rFont val="宋体"/>
        <family val="0"/>
      </rPr>
      <t>城区空置棚改安置转保障性租赁住房项目</t>
    </r>
  </si>
  <si>
    <t>二</t>
  </si>
  <si>
    <t>柳州市合计（25）</t>
  </si>
  <si>
    <t>鱼峰区小计</t>
  </si>
  <si>
    <t>鱼峰区</t>
  </si>
  <si>
    <r>
      <rPr>
        <sz val="14"/>
        <rFont val="宋体"/>
        <family val="0"/>
      </rPr>
      <t>莲花城保障性住房（政策性租赁住房）</t>
    </r>
  </si>
  <si>
    <r>
      <rPr>
        <sz val="14"/>
        <rFont val="宋体"/>
        <family val="0"/>
      </rPr>
      <t>柳州市人才公寓</t>
    </r>
  </si>
  <si>
    <r>
      <rPr>
        <sz val="14"/>
        <rFont val="宋体"/>
        <family val="0"/>
      </rPr>
      <t>乐民小区人才公寓项目</t>
    </r>
  </si>
  <si>
    <r>
      <rPr>
        <sz val="14"/>
        <rFont val="宋体"/>
        <family val="0"/>
      </rPr>
      <t>乐家小区</t>
    </r>
  </si>
  <si>
    <r>
      <rPr>
        <sz val="14"/>
        <rFont val="宋体"/>
        <family val="0"/>
      </rPr>
      <t>乐园新居</t>
    </r>
  </si>
  <si>
    <r>
      <rPr>
        <sz val="14"/>
        <rFont val="宋体"/>
        <family val="0"/>
      </rPr>
      <t>福园新居</t>
    </r>
  </si>
  <si>
    <r>
      <rPr>
        <sz val="14"/>
        <rFont val="宋体"/>
        <family val="0"/>
      </rPr>
      <t>联盟新城人才公寓项目</t>
    </r>
  </si>
  <si>
    <r>
      <rPr>
        <sz val="14"/>
        <rFont val="宋体"/>
        <family val="0"/>
      </rPr>
      <t>人才中心（二期）</t>
    </r>
  </si>
  <si>
    <t>柳东新区下窑村石冲屯（一）</t>
  </si>
  <si>
    <t>柳州市高新区科技园专家公寓</t>
  </si>
  <si>
    <t>柳北区小计</t>
  </si>
  <si>
    <t>柳北区</t>
  </si>
  <si>
    <r>
      <t>柳钢工业项目配套宿舍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号楼</t>
    </r>
  </si>
  <si>
    <t>广西柳州现代服装产业园项目二期（防疫物资制造基地及基础设施配套建设工程）</t>
  </si>
  <si>
    <r>
      <rPr>
        <sz val="14"/>
        <rFont val="宋体"/>
        <family val="0"/>
      </rPr>
      <t>北岸苑（</t>
    </r>
    <r>
      <rPr>
        <sz val="14"/>
        <rFont val="Times New Roman"/>
        <family val="1"/>
      </rPr>
      <t>1#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5#</t>
    </r>
    <r>
      <rPr>
        <sz val="14"/>
        <rFont val="宋体"/>
        <family val="0"/>
      </rPr>
      <t>）</t>
    </r>
  </si>
  <si>
    <r>
      <t>创业园</t>
    </r>
    <r>
      <rPr>
        <sz val="14"/>
        <rFont val="Times New Roman"/>
        <family val="1"/>
      </rPr>
      <t>A</t>
    </r>
    <r>
      <rPr>
        <sz val="14"/>
        <rFont val="宋体"/>
        <family val="0"/>
      </rPr>
      <t>地块人才公寓、酒店项目</t>
    </r>
  </si>
  <si>
    <t>中国——东盟（柳州）旅游装备制造产业园旅游防护用品基地（四期）</t>
  </si>
  <si>
    <r>
      <rPr>
        <sz val="14"/>
        <rFont val="宋体"/>
        <family val="0"/>
      </rPr>
      <t>中房中新府</t>
    </r>
  </si>
  <si>
    <r>
      <rPr>
        <sz val="14"/>
        <rFont val="宋体"/>
        <family val="0"/>
      </rPr>
      <t>广西工业设计城人才公寓项目</t>
    </r>
  </si>
  <si>
    <r>
      <t>90#</t>
    </r>
    <r>
      <rPr>
        <sz val="14"/>
        <rFont val="宋体"/>
        <family val="0"/>
      </rPr>
      <t>楼科研生产保障用房（人才住房）建设项目</t>
    </r>
  </si>
  <si>
    <t>柳南区小计</t>
  </si>
  <si>
    <t>柳南区</t>
  </si>
  <si>
    <r>
      <rPr>
        <sz val="14"/>
        <rFont val="宋体"/>
        <family val="0"/>
      </rPr>
      <t>安居南馨苑（人才公寓）</t>
    </r>
  </si>
  <si>
    <r>
      <t>上汽通用五菱汽车股份有限公司柳州河西基地工业物流园项目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河西家园二期</t>
    </r>
  </si>
  <si>
    <r>
      <rPr>
        <sz val="14"/>
        <rFont val="宋体"/>
        <family val="0"/>
      </rPr>
      <t>上汽通用五菱汽车股份有限公司柳州河西基地工业物流园项目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河西家园一期</t>
    </r>
  </si>
  <si>
    <t>柳江区小计</t>
  </si>
  <si>
    <t>柳江区</t>
  </si>
  <si>
    <t>柳江区新兴工业园柳石路东片区保障性租赁住房项目</t>
  </si>
  <si>
    <t>柳城县小计</t>
  </si>
  <si>
    <t>柳城县</t>
  </si>
  <si>
    <r>
      <rPr>
        <sz val="14"/>
        <rFont val="宋体"/>
        <family val="0"/>
      </rPr>
      <t>柳城县周转公共租赁住房项目（人才公寓）</t>
    </r>
  </si>
  <si>
    <t>鹿寨县小计</t>
  </si>
  <si>
    <t>鹿寨县</t>
  </si>
  <si>
    <t>鹿寨县桂中现代林业科技产业园邻里中心（政策性租赁住房）建设项目</t>
  </si>
  <si>
    <t>三江县小计</t>
  </si>
  <si>
    <t>三江县</t>
  </si>
  <si>
    <r>
      <rPr>
        <sz val="14"/>
        <rFont val="宋体"/>
        <family val="0"/>
      </rPr>
      <t>人才公寓</t>
    </r>
  </si>
  <si>
    <t>三</t>
  </si>
  <si>
    <t>桂林市合计（31）</t>
  </si>
  <si>
    <t>叠彩区小计</t>
  </si>
  <si>
    <t>叠彩区</t>
  </si>
  <si>
    <r>
      <rPr>
        <sz val="14"/>
        <rFont val="宋体"/>
        <family val="0"/>
      </rPr>
      <t>桂林市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年公安局保障性租赁住房</t>
    </r>
  </si>
  <si>
    <r>
      <rPr>
        <sz val="14"/>
        <rFont val="宋体"/>
        <family val="0"/>
      </rPr>
      <t>桂林市北辰路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号保障性租赁住房</t>
    </r>
  </si>
  <si>
    <r>
      <rPr>
        <sz val="14"/>
        <rFont val="宋体"/>
        <family val="0"/>
      </rPr>
      <t>桂林市园中园农业开发有限公司</t>
    </r>
  </si>
  <si>
    <t>七星区小计</t>
  </si>
  <si>
    <t>七星区</t>
  </si>
  <si>
    <r>
      <rPr>
        <sz val="14"/>
        <rFont val="宋体"/>
        <family val="0"/>
      </rPr>
      <t>合心道保障性租赁住房项目</t>
    </r>
  </si>
  <si>
    <r>
      <rPr>
        <sz val="14"/>
        <rFont val="宋体"/>
        <family val="0"/>
      </rPr>
      <t>七星路</t>
    </r>
    <r>
      <rPr>
        <sz val="14"/>
        <rFont val="Times New Roman"/>
        <family val="1"/>
      </rPr>
      <t>68</t>
    </r>
    <r>
      <rPr>
        <sz val="14"/>
        <rFont val="宋体"/>
        <family val="0"/>
      </rPr>
      <t>号保障性租赁住房</t>
    </r>
  </si>
  <si>
    <t>雁山区小计</t>
  </si>
  <si>
    <t>雁山区</t>
  </si>
  <si>
    <r>
      <rPr>
        <sz val="14"/>
        <rFont val="宋体"/>
        <family val="0"/>
      </rPr>
      <t>雁山区科教组团保障性安居工程</t>
    </r>
  </si>
  <si>
    <r>
      <rPr>
        <sz val="14"/>
        <rFont val="宋体"/>
        <family val="0"/>
      </rPr>
      <t>雁山科教卫职工保障性租赁住房项目</t>
    </r>
  </si>
  <si>
    <r>
      <rPr>
        <sz val="14"/>
        <rFont val="宋体"/>
        <family val="0"/>
      </rPr>
      <t>弗迪科技桂林线束工厂项目</t>
    </r>
  </si>
  <si>
    <r>
      <rPr>
        <sz val="14"/>
        <rFont val="宋体"/>
        <family val="0"/>
      </rPr>
      <t>桂林经开区苏桥污水处理厂公租房项目</t>
    </r>
  </si>
  <si>
    <r>
      <rPr>
        <sz val="14"/>
        <rFont val="宋体"/>
        <family val="0"/>
      </rPr>
      <t>深科技四期宿舍保障性用房项目</t>
    </r>
  </si>
  <si>
    <r>
      <rPr>
        <sz val="14"/>
        <rFont val="宋体"/>
        <family val="0"/>
      </rPr>
      <t>桂林经济技术开发区人才公寓一期项目</t>
    </r>
  </si>
  <si>
    <r>
      <rPr>
        <sz val="14"/>
        <rFont val="宋体"/>
        <family val="0"/>
      </rPr>
      <t>桂林苏桥园华阳生活园公寓</t>
    </r>
    <r>
      <rPr>
        <sz val="14"/>
        <rFont val="Times New Roman"/>
        <family val="1"/>
      </rPr>
      <t>9#</t>
    </r>
    <r>
      <rPr>
        <sz val="14"/>
        <rFont val="宋体"/>
        <family val="0"/>
      </rPr>
      <t>楼</t>
    </r>
  </si>
  <si>
    <r>
      <rPr>
        <sz val="14"/>
        <rFont val="宋体"/>
        <family val="0"/>
      </rPr>
      <t>桂林苏桥园华阳生活园公寓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号楼</t>
    </r>
  </si>
  <si>
    <t>临桂区小计</t>
  </si>
  <si>
    <t>临桂区</t>
  </si>
  <si>
    <r>
      <rPr>
        <sz val="14"/>
        <rFont val="宋体"/>
        <family val="0"/>
      </rPr>
      <t>洋田一组发展用地项目</t>
    </r>
  </si>
  <si>
    <r>
      <rPr>
        <sz val="14"/>
        <rFont val="宋体"/>
        <family val="0"/>
      </rPr>
      <t>桂林市临桂区宏谋中学建设项目－教师周转房</t>
    </r>
  </si>
  <si>
    <r>
      <rPr>
        <sz val="14"/>
        <rFont val="宋体"/>
        <family val="0"/>
      </rPr>
      <t>桂林市临桂区沙塘中学建设项目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教师周转房</t>
    </r>
  </si>
  <si>
    <t>永福县小计</t>
  </si>
  <si>
    <t>永福县</t>
  </si>
  <si>
    <r>
      <rPr>
        <sz val="14"/>
        <rFont val="宋体"/>
        <family val="0"/>
      </rPr>
      <t>永福县苏桥产业园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年保障性住房建设项目</t>
    </r>
  </si>
  <si>
    <t>资源县小计</t>
  </si>
  <si>
    <t>资源县</t>
  </si>
  <si>
    <r>
      <rPr>
        <sz val="14"/>
        <rFont val="宋体"/>
        <family val="0"/>
      </rPr>
      <t>资源县资源镇西延北路原林业站仓库用地保障性租赁住房建设项目</t>
    </r>
  </si>
  <si>
    <r>
      <rPr>
        <sz val="14"/>
        <rFont val="宋体"/>
        <family val="0"/>
      </rPr>
      <t>资源县资龙公路旁新建中医院用地保障性租赁住房建设项目</t>
    </r>
  </si>
  <si>
    <t>恭城瑶族自治县小计</t>
  </si>
  <si>
    <t>恭城瑶族自治县</t>
  </si>
  <si>
    <r>
      <rPr>
        <sz val="14"/>
        <rFont val="宋体"/>
        <family val="0"/>
      </rPr>
      <t>恭城中学保障性租赁住房</t>
    </r>
  </si>
  <si>
    <r>
      <rPr>
        <sz val="14"/>
        <rFont val="宋体"/>
        <family val="0"/>
      </rPr>
      <t>恭城瑶族自治县政府保障性租赁住房</t>
    </r>
  </si>
  <si>
    <t>荔浦市小计</t>
  </si>
  <si>
    <t>荔浦市</t>
  </si>
  <si>
    <t>荔浦市高新技术产业园保障性租赁住房二期建设项目</t>
  </si>
  <si>
    <r>
      <rPr>
        <sz val="14"/>
        <rFont val="宋体"/>
        <family val="0"/>
      </rPr>
      <t>荔浦市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年保障性租赁住房建设项目</t>
    </r>
  </si>
  <si>
    <t>全州县小计</t>
  </si>
  <si>
    <t>全州县</t>
  </si>
  <si>
    <r>
      <rPr>
        <sz val="14"/>
        <rFont val="宋体"/>
        <family val="0"/>
      </rPr>
      <t>全州县电池厂保障性租赁住房（一期）</t>
    </r>
  </si>
  <si>
    <t>全州县工业园区保障性租赁住房（一期）</t>
  </si>
  <si>
    <t>灵川县小计</t>
  </si>
  <si>
    <t>灵川县</t>
  </si>
  <si>
    <r>
      <rPr>
        <sz val="14"/>
        <rFont val="宋体"/>
        <family val="0"/>
      </rPr>
      <t>高铁园装备制造园标准厂房保障性租赁住房项目</t>
    </r>
  </si>
  <si>
    <r>
      <rPr>
        <sz val="14"/>
        <rFont val="宋体"/>
        <family val="0"/>
      </rPr>
      <t>智能制造装备产业园标准厂房项目</t>
    </r>
  </si>
  <si>
    <t>龙胜各族自治县小计</t>
  </si>
  <si>
    <t>龙胜各族自治县</t>
  </si>
  <si>
    <r>
      <rPr>
        <sz val="14"/>
        <rFont val="宋体"/>
        <family val="0"/>
      </rPr>
      <t>龙胜各族自治县龙脊大道创业园区保障性租赁住房</t>
    </r>
  </si>
  <si>
    <t>兴安县小计</t>
  </si>
  <si>
    <t>兴安县</t>
  </si>
  <si>
    <r>
      <rPr>
        <sz val="14"/>
        <rFont val="宋体"/>
        <family val="0"/>
      </rPr>
      <t>兴安县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年保障性租赁住房项目</t>
    </r>
  </si>
  <si>
    <t>平乐县小计</t>
  </si>
  <si>
    <t>平乐县</t>
  </si>
  <si>
    <t>平乐县工业集中区二塘工业园农民工公寓楼项目（二期）</t>
  </si>
  <si>
    <t>四</t>
  </si>
  <si>
    <t>梧州市合计（4）</t>
  </si>
  <si>
    <t>苍梧县小计</t>
  </si>
  <si>
    <t>苍梧县</t>
  </si>
  <si>
    <t>县人民公安保障性租赁住房项目</t>
  </si>
  <si>
    <t>县人民法院保障性租赁住房项目</t>
  </si>
  <si>
    <t>县人民检察院保障性租赁住房项目</t>
  </si>
  <si>
    <t>县司法局保障性租赁住房项目</t>
  </si>
  <si>
    <t>五</t>
  </si>
  <si>
    <t>北海市合计（0）</t>
  </si>
  <si>
    <t>六</t>
  </si>
  <si>
    <t>防城港市合计（1）</t>
  </si>
  <si>
    <t>东兴市小计</t>
  </si>
  <si>
    <t>东兴市</t>
  </si>
  <si>
    <t>东兴市2021年保障性租赁住房项目</t>
  </si>
  <si>
    <t>七</t>
  </si>
  <si>
    <t>钦州市合计（0）</t>
  </si>
  <si>
    <t>八</t>
  </si>
  <si>
    <t>贵港市合计（3）</t>
  </si>
  <si>
    <t>覃塘区小计</t>
  </si>
  <si>
    <t>覃塘区</t>
  </si>
  <si>
    <t>贵港市覃塘区保障性租赁住房（一期）</t>
  </si>
  <si>
    <t>桂平市小计</t>
  </si>
  <si>
    <t>桂平市</t>
  </si>
  <si>
    <t>桂平市龙门工业区商住配套项目</t>
  </si>
  <si>
    <t>平南县小计</t>
  </si>
  <si>
    <t>平南县</t>
  </si>
  <si>
    <t>中国（贵港）平南县大成纺织服装时尚新区绿色生态园保障性租赁住房项目</t>
  </si>
  <si>
    <t>九</t>
  </si>
  <si>
    <t>玉林市合计（13）</t>
  </si>
  <si>
    <t>龙港新区玉林龙潭产业园高端不锈钢制品产业基地（启动区）项目</t>
  </si>
  <si>
    <t>龙港新区玉林龙潭产业园高端铜制品产业基地（启动区）项目</t>
  </si>
  <si>
    <t>福绵区小计</t>
  </si>
  <si>
    <t>福绵区</t>
  </si>
  <si>
    <t>福绵区妇幼保健院租赁住房项目</t>
  </si>
  <si>
    <t>玉林（福绵）生态产业园区项目（一期）--园区标准厂房建设工程项目（一期）--地块九北区</t>
  </si>
  <si>
    <t>玉林（福绵）生态产业园项目（一期）——园区标准厂房建设工程项目（一期）——空港地块一</t>
  </si>
  <si>
    <t>玉林市福绵区国家级装配式建筑产业基地综合服务设施建设项目（二期）标准厂房及配套设施工程</t>
  </si>
  <si>
    <t>容县小计</t>
  </si>
  <si>
    <t>容县</t>
  </si>
  <si>
    <t>容县新一代电子信息产业园一期工程</t>
  </si>
  <si>
    <t>2022年容县保障性租赁住房项目</t>
  </si>
  <si>
    <t>陆川县小计</t>
  </si>
  <si>
    <t>陆川县</t>
  </si>
  <si>
    <t>龙豪工业园区第三期保障性住房建设项目</t>
  </si>
  <si>
    <t>陆川中学教职工宿舍楼</t>
  </si>
  <si>
    <t>北流市小计</t>
  </si>
  <si>
    <t>北流市</t>
  </si>
  <si>
    <t>北流市轻工产业园（民乐片）政策性租赁住房项目（一期）</t>
  </si>
  <si>
    <t>北流市民乐机械产业园(农民工创业园)标准化厂房配套工程保障性租赁住房项目（二期）</t>
  </si>
  <si>
    <t>北流市“两湾”产业融合发展先行试验区（广西.玉林）启动区项目—民安五标段保障性租赁住房项目</t>
  </si>
  <si>
    <t>百色市合计（6）</t>
  </si>
  <si>
    <t>右江区小计</t>
  </si>
  <si>
    <t>右江区</t>
  </si>
  <si>
    <t>百色市工业园区循环化改造项目Ⅰ标段工程-17#倒班楼</t>
  </si>
  <si>
    <r>
      <t>百色市工业园区循环化改造项目Ⅱ标段工程</t>
    </r>
    <r>
      <rPr>
        <sz val="14"/>
        <rFont val="Times New Roman"/>
        <family val="1"/>
      </rPr>
      <t>-11#</t>
    </r>
    <r>
      <rPr>
        <sz val="14"/>
        <rFont val="宋体"/>
        <family val="0"/>
      </rPr>
      <t>倒班楼</t>
    </r>
  </si>
  <si>
    <t>卿田编织袋职工宿舍楼</t>
  </si>
  <si>
    <t>平果市小计</t>
  </si>
  <si>
    <t>平果市</t>
  </si>
  <si>
    <t>平果市高性能铝板带箔项目保障性租赁住房</t>
  </si>
  <si>
    <t>平果市40万吨铜阳极板和40万吨再生铝合金项目保障性租赁住房</t>
  </si>
  <si>
    <t>田林县小计</t>
  </si>
  <si>
    <t>田林县</t>
  </si>
  <si>
    <t>吉利百矿田林电解铝项目</t>
  </si>
  <si>
    <t>十一</t>
  </si>
  <si>
    <t>贺州市合计（1）</t>
  </si>
  <si>
    <t>平桂区小计</t>
  </si>
  <si>
    <t>平桂区</t>
  </si>
  <si>
    <t>平桂区保障性租赁住房项目一期</t>
  </si>
  <si>
    <t>十二</t>
  </si>
  <si>
    <t>河池市合计（2）</t>
  </si>
  <si>
    <t>都安瑶族自治县小计</t>
  </si>
  <si>
    <t>都安瑶族自治县</t>
  </si>
  <si>
    <t>都安县创业园保障性租赁住房建设项目</t>
  </si>
  <si>
    <t>大化瑶族自治县小计</t>
  </si>
  <si>
    <t>大化瑶族自治县</t>
  </si>
  <si>
    <t>2021年大化县保障性租赁住房项目</t>
  </si>
  <si>
    <t>十三</t>
  </si>
  <si>
    <t>来宾市合计（0）</t>
  </si>
  <si>
    <t>十四</t>
  </si>
  <si>
    <t>崇左市合计（0）</t>
  </si>
  <si>
    <t>附件3</t>
  </si>
  <si>
    <t>2022年全区新筹集公租房计划项目清单</t>
  </si>
  <si>
    <t>项目名称</t>
  </si>
  <si>
    <t>建设方式</t>
  </si>
  <si>
    <t>任务数（套）</t>
  </si>
  <si>
    <t>全区合计（13）</t>
  </si>
  <si>
    <r>
      <t>桂林市合计（</t>
    </r>
    <r>
      <rPr>
        <b/>
        <sz val="14"/>
        <rFont val="Times New Roman"/>
        <family val="1"/>
      </rPr>
      <t>7</t>
    </r>
    <r>
      <rPr>
        <b/>
        <sz val="14"/>
        <rFont val="宋体"/>
        <family val="0"/>
      </rPr>
      <t>）</t>
    </r>
  </si>
  <si>
    <t>雁山区合计（1）</t>
  </si>
  <si>
    <t>雁山区科教组团保障性安居工程（公租房）</t>
  </si>
  <si>
    <t>政府投资</t>
  </si>
  <si>
    <t>临桂区合计（2）</t>
  </si>
  <si>
    <t xml:space="preserve">临桂区2021年金山龙谷地块公租房12#14#楼 </t>
  </si>
  <si>
    <t xml:space="preserve">临桂区2021年金山龙谷地块公租房22#24#楼 </t>
  </si>
  <si>
    <t>兴安县合计（1）</t>
  </si>
  <si>
    <t>兴安县工业园区及县城周边公租房建设项目</t>
  </si>
  <si>
    <t>灌阳县合计（3）</t>
  </si>
  <si>
    <t>灌阳县</t>
  </si>
  <si>
    <t>灌阳县大仁（移民）寄宿制小学教师公租房</t>
  </si>
  <si>
    <t>灌阳县灌阳镇初级中学教师公租房</t>
  </si>
  <si>
    <t>灌阳县高级中学江东校区教师公租房</t>
  </si>
  <si>
    <t>北海市合计（6）</t>
  </si>
  <si>
    <t>银海区合计（1）</t>
  </si>
  <si>
    <t>银海区</t>
  </si>
  <si>
    <t>北海市江苏路公租房（含配建廉租房）项目三期工程（22#、24#、25#及三期地下室B）</t>
  </si>
  <si>
    <t>合浦县合计（5）</t>
  </si>
  <si>
    <t>合浦县</t>
  </si>
  <si>
    <t>合浦县曲樟乡人民政府公租房</t>
  </si>
  <si>
    <t>合浦县石康镇人民政府公租房</t>
  </si>
  <si>
    <t xml:space="preserve"> 合浦县西场镇人民政府公租房</t>
  </si>
  <si>
    <t>合浦县沙田镇人民政府公租房</t>
  </si>
  <si>
    <t>合浦县廉康小区公租房</t>
  </si>
  <si>
    <t>附件4</t>
  </si>
  <si>
    <t>2022年全区住房租赁补贴发放计划清单</t>
  </si>
  <si>
    <t>任务数（户）</t>
  </si>
  <si>
    <t>公租房发放租赁补贴</t>
  </si>
  <si>
    <t>保障性租赁住房发放租赁补贴</t>
  </si>
  <si>
    <t>全区合计</t>
  </si>
  <si>
    <t>南宁市合计</t>
  </si>
  <si>
    <t>柳州市合计</t>
  </si>
  <si>
    <t>融安县</t>
  </si>
  <si>
    <t>融水苗族自治县</t>
  </si>
  <si>
    <t>桂林市合计</t>
  </si>
  <si>
    <t>梧州市合计</t>
  </si>
  <si>
    <t>北海市合计</t>
  </si>
  <si>
    <t>防城港市合计</t>
  </si>
  <si>
    <t>上思县</t>
  </si>
  <si>
    <t>钦州市合计</t>
  </si>
  <si>
    <t>灵山县</t>
  </si>
  <si>
    <t>浦北县</t>
  </si>
  <si>
    <t>贵港市合计</t>
  </si>
  <si>
    <t>玉林市合计</t>
  </si>
  <si>
    <t>博白县</t>
  </si>
  <si>
    <t>兴业县</t>
  </si>
  <si>
    <t>十</t>
  </si>
  <si>
    <t>百色市合计</t>
  </si>
  <si>
    <t>田东县</t>
  </si>
  <si>
    <t>德保县</t>
  </si>
  <si>
    <t>那坡县</t>
  </si>
  <si>
    <t>凌云县</t>
  </si>
  <si>
    <t>西林县</t>
  </si>
  <si>
    <t>贺州市合计</t>
  </si>
  <si>
    <t>八步区</t>
  </si>
  <si>
    <t>昭平县</t>
  </si>
  <si>
    <t>河池市合计</t>
  </si>
  <si>
    <t>环江毛南族自治县</t>
  </si>
  <si>
    <t>南丹县</t>
  </si>
  <si>
    <t>凤山县</t>
  </si>
  <si>
    <t>来宾市合计</t>
  </si>
  <si>
    <t>象州县</t>
  </si>
  <si>
    <t>金秀瑶族自治县</t>
  </si>
  <si>
    <t>武宣县</t>
  </si>
  <si>
    <t>崇左市合计</t>
  </si>
  <si>
    <t>大新县</t>
  </si>
  <si>
    <t>龙州县</t>
  </si>
  <si>
    <t>附件5</t>
  </si>
  <si>
    <t>2022年全区城镇棚户区改造计划项目清单</t>
  </si>
  <si>
    <r>
      <t>城区</t>
    </r>
    <r>
      <rPr>
        <b/>
        <sz val="16"/>
        <rFont val="Times New Roman"/>
        <family val="1"/>
      </rPr>
      <t>/</t>
    </r>
    <r>
      <rPr>
        <b/>
        <sz val="16"/>
        <rFont val="黑体"/>
        <family val="3"/>
      </rPr>
      <t>县</t>
    </r>
  </si>
  <si>
    <t>项目类型</t>
  </si>
  <si>
    <t>南宁市总工会宿舍区及民族商场片区旧改项目</t>
  </si>
  <si>
    <t>火车站片区棚户区改造项目</t>
  </si>
  <si>
    <t>蒲新小区P3号农民安置房项目</t>
  </si>
  <si>
    <t>八鲤工业集中区B2号农民安置房项目(一期)</t>
  </si>
  <si>
    <t>龙岗商务区A10号农民安置房项目</t>
  </si>
  <si>
    <t>龙岗商务区A9号农民安置房项目</t>
  </si>
  <si>
    <t>宾阳县小计</t>
  </si>
  <si>
    <t>宾阳县</t>
  </si>
  <si>
    <t>宾阳县芦圩粮食购销公司片区改造项目</t>
  </si>
  <si>
    <t>跃进路102.104号旧城改造项目</t>
  </si>
  <si>
    <t>马厂村城中村改造项目（B-2-3地块）</t>
  </si>
  <si>
    <t>马厂村城中村改造项目（G-6-4）</t>
  </si>
  <si>
    <t>马厂村城中村改造项目（C-3-3地块）</t>
  </si>
  <si>
    <t>马厂村城中村改造项目（C-3-4地块）</t>
  </si>
  <si>
    <t>金凤毛巾厂改造项目</t>
  </si>
  <si>
    <t>燎原路-九头山片区土地熟化项目（一期）</t>
  </si>
  <si>
    <t>东环大道南段西侧（八中东侧）片区土地熟化项目（一期）</t>
  </si>
  <si>
    <t>南庆安置一期</t>
  </si>
  <si>
    <t>资源县资源镇城中村棚户区改造项目</t>
  </si>
  <si>
    <t>兴安县棚户区改造（二期）项目</t>
  </si>
  <si>
    <t>永福县县城棚户区改造项目（三期）</t>
  </si>
  <si>
    <t>灌阳县小计</t>
  </si>
  <si>
    <t>灌阳县北门片区综合改造一期工程</t>
  </si>
  <si>
    <t>银海区小计</t>
  </si>
  <si>
    <t>北海市棚户区（城中村）综合改造项目-西南大道回建区项目</t>
  </si>
  <si>
    <t>钦州港片区小计</t>
  </si>
  <si>
    <t>钦州港片区</t>
  </si>
  <si>
    <t>中国（广西）自由贸易试验区钦州港片区新型城乡融合发展示范区（金鼓新城）</t>
  </si>
  <si>
    <t>博白县小计</t>
  </si>
  <si>
    <t>白平产业园安置区B区</t>
  </si>
  <si>
    <t>博白县博南新区棚户区改造项目</t>
  </si>
  <si>
    <t>忻城县小计</t>
  </si>
  <si>
    <t>忻城县</t>
  </si>
  <si>
    <t>来宾市忻城县老公安局片区棚户区改造项目</t>
  </si>
  <si>
    <t>十五</t>
  </si>
  <si>
    <t>南宁市直单位危旧房改住房改造项目</t>
  </si>
  <si>
    <t>市直</t>
  </si>
  <si>
    <t>南宁市五塘镇农具厂五塘镇邕梧路68号棚户区改造项目</t>
  </si>
  <si>
    <t>南宁市疾病预防控制中心友爱南路13号小区棚户区改造项目</t>
  </si>
  <si>
    <t>南宁市邕宁区第二运输公司棚户区改造项目</t>
  </si>
  <si>
    <t>说明：
项目类型包括：1.老城区内脏乱差的棚户区；2.城市危房；3.中央企业棚户区；4.全国重点镇棚户区。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</si>
</sst>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67">
    <font>
      <sz val="12"/>
      <name val="宋体"/>
      <family val="0"/>
    </font>
    <font>
      <sz val="11"/>
      <name val="宋体"/>
      <family val="0"/>
    </font>
    <font>
      <sz val="24"/>
      <name val="方正黑体_GBK"/>
      <family val="4"/>
    </font>
    <font>
      <sz val="14"/>
      <name val="方正黑体_GBK"/>
      <family val="4"/>
    </font>
    <font>
      <sz val="11"/>
      <name val="Times New Roman"/>
      <family val="1"/>
    </font>
    <font>
      <sz val="28"/>
      <name val="方正小标宋_GBK"/>
      <family val="0"/>
    </font>
    <font>
      <b/>
      <sz val="11"/>
      <name val="Times New Roman"/>
      <family val="1"/>
    </font>
    <font>
      <b/>
      <sz val="16"/>
      <name val="黑体"/>
      <family val="3"/>
    </font>
    <font>
      <b/>
      <sz val="16"/>
      <name val="Times New Roman"/>
      <family val="1"/>
    </font>
    <font>
      <sz val="16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20"/>
      <color indexed="8"/>
      <name val="方正黑体_GBK"/>
      <family val="4"/>
    </font>
    <font>
      <sz val="14"/>
      <color indexed="8"/>
      <name val="Times New Roman"/>
      <family val="1"/>
    </font>
    <font>
      <sz val="22"/>
      <color indexed="8"/>
      <name val="方正小标宋_GBK"/>
      <family val="0"/>
    </font>
    <font>
      <sz val="11"/>
      <color indexed="8"/>
      <name val="Times New Roman"/>
      <family val="1"/>
    </font>
    <font>
      <b/>
      <sz val="14"/>
      <name val="方正黑体_GBK"/>
      <family val="4"/>
    </font>
    <font>
      <b/>
      <sz val="14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宋体"/>
      <family val="0"/>
    </font>
    <font>
      <b/>
      <sz val="14"/>
      <color indexed="8"/>
      <name val="方正黑体_GBK"/>
      <family val="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theme="1"/>
      <name val="方正黑体_GBK"/>
      <family val="4"/>
    </font>
    <font>
      <sz val="14"/>
      <color theme="1"/>
      <name val="Times New Roman"/>
      <family val="1"/>
    </font>
    <font>
      <sz val="22"/>
      <color theme="1"/>
      <name val="方正小标宋_GBK"/>
      <family val="0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22"/>
      <color theme="1"/>
      <name val="Times New Roman"/>
      <family val="1"/>
    </font>
    <font>
      <sz val="16"/>
      <name val="Calibri"/>
      <family val="0"/>
    </font>
    <font>
      <b/>
      <sz val="14"/>
      <color rgb="FF000000"/>
      <name val="方正黑体_GBK"/>
      <family val="4"/>
    </font>
    <font>
      <b/>
      <sz val="14"/>
      <color rgb="FF000000"/>
      <name val="Times New Roman"/>
      <family val="1"/>
    </font>
    <font>
      <b/>
      <sz val="14"/>
      <color rgb="FF000000"/>
      <name val="宋体"/>
      <family val="0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6" fillId="0" borderId="4" applyNumberFormat="0" applyFill="0" applyAlignment="0" applyProtection="0"/>
    <xf numFmtId="0" fontId="33" fillId="8" borderId="0" applyNumberFormat="0" applyBorder="0" applyAlignment="0" applyProtection="0"/>
    <xf numFmtId="0" fontId="41" fillId="0" borderId="5" applyNumberFormat="0" applyFill="0" applyAlignment="0" applyProtection="0"/>
    <xf numFmtId="0" fontId="33" fillId="9" borderId="0" applyNumberFormat="0" applyBorder="0" applyAlignment="0" applyProtection="0"/>
    <xf numFmtId="0" fontId="37" fillId="10" borderId="6" applyNumberFormat="0" applyAlignment="0" applyProtection="0"/>
    <xf numFmtId="0" fontId="40" fillId="10" borderId="1" applyNumberFormat="0" applyAlignment="0" applyProtection="0"/>
    <xf numFmtId="0" fontId="45" fillId="11" borderId="7" applyNumberFormat="0" applyAlignment="0" applyProtection="0"/>
    <xf numFmtId="0" fontId="32" fillId="3" borderId="0" applyNumberFormat="0" applyBorder="0" applyAlignment="0" applyProtection="0"/>
    <xf numFmtId="0" fontId="33" fillId="12" borderId="0" applyNumberFormat="0" applyBorder="0" applyAlignment="0" applyProtection="0"/>
    <xf numFmtId="0" fontId="47" fillId="0" borderId="8" applyNumberFormat="0" applyFill="0" applyAlignment="0" applyProtection="0"/>
    <xf numFmtId="0" fontId="43" fillId="0" borderId="9" applyNumberFormat="0" applyFill="0" applyAlignment="0" applyProtection="0"/>
    <xf numFmtId="0" fontId="48" fillId="2" borderId="0" applyNumberFormat="0" applyBorder="0" applyAlignment="0" applyProtection="0"/>
    <xf numFmtId="0" fontId="49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3" fillId="0" borderId="0" xfId="64" applyNumberFormat="1" applyFont="1" applyFill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3" fillId="24" borderId="0" xfId="64" applyNumberFormat="1" applyFont="1" applyFill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/>
      <protection/>
    </xf>
    <xf numFmtId="178" fontId="3" fillId="0" borderId="0" xfId="64" applyNumberFormat="1" applyFont="1" applyFill="1" applyAlignment="1">
      <alignment horizontal="left" vertical="center" wrapText="1"/>
      <protection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1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直99_2005年一般性转移支付基础测算数据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5" zoomScaleNormal="85" zoomScaleSheetLayoutView="85" workbookViewId="0" topLeftCell="A1">
      <selection activeCell="E4" sqref="E4"/>
    </sheetView>
  </sheetViews>
  <sheetFormatPr defaultColWidth="9.00390625" defaultRowHeight="14.25"/>
  <cols>
    <col min="1" max="1" width="17.00390625" style="68" customWidth="1"/>
    <col min="2" max="3" width="18.625" style="0" customWidth="1"/>
    <col min="4" max="6" width="18.625" style="69" customWidth="1"/>
  </cols>
  <sheetData>
    <row r="1" ht="25.5">
      <c r="A1" s="27" t="s">
        <v>0</v>
      </c>
    </row>
    <row r="2" spans="2:6" ht="15" customHeight="1">
      <c r="B2" s="28"/>
      <c r="C2" s="28"/>
      <c r="D2" s="28"/>
      <c r="E2" s="28"/>
      <c r="F2" s="28"/>
    </row>
    <row r="3" spans="1:6" ht="63.75" customHeight="1">
      <c r="A3" s="90" t="s">
        <v>1</v>
      </c>
      <c r="B3" s="90"/>
      <c r="C3" s="29"/>
      <c r="D3" s="91"/>
      <c r="E3" s="91"/>
      <c r="F3" s="91"/>
    </row>
    <row r="4" spans="1:6" ht="21.75" customHeight="1">
      <c r="A4" s="72"/>
      <c r="B4" s="30"/>
      <c r="C4" s="30"/>
      <c r="D4" s="30"/>
      <c r="E4" s="30"/>
      <c r="F4" s="30"/>
    </row>
    <row r="5" spans="1:6" ht="22.5" customHeight="1">
      <c r="A5" s="92"/>
      <c r="B5" s="31"/>
      <c r="C5" s="31"/>
      <c r="D5" s="31"/>
      <c r="E5" s="93" t="s">
        <v>2</v>
      </c>
      <c r="F5" s="93"/>
    </row>
    <row r="6" spans="1:6" ht="34.5" customHeight="1">
      <c r="A6" s="94"/>
      <c r="B6" s="95" t="s">
        <v>3</v>
      </c>
      <c r="C6" s="96"/>
      <c r="D6" s="49" t="s">
        <v>4</v>
      </c>
      <c r="E6" s="49" t="s">
        <v>5</v>
      </c>
      <c r="F6" s="55"/>
    </row>
    <row r="7" spans="1:6" ht="45" customHeight="1">
      <c r="A7" s="94"/>
      <c r="B7" s="97" t="s">
        <v>6</v>
      </c>
      <c r="C7" s="97" t="s">
        <v>7</v>
      </c>
      <c r="D7" s="55"/>
      <c r="E7" s="98" t="s">
        <v>8</v>
      </c>
      <c r="F7" s="97" t="s">
        <v>7</v>
      </c>
    </row>
    <row r="8" spans="1:6" ht="34.5" customHeight="1">
      <c r="A8" s="99" t="s">
        <v>9</v>
      </c>
      <c r="B8" s="100">
        <v>61282</v>
      </c>
      <c r="C8" s="100">
        <f>C10+C11</f>
        <v>3500</v>
      </c>
      <c r="D8" s="100">
        <f>SUM(D9:D22)</f>
        <v>10894</v>
      </c>
      <c r="E8" s="100">
        <v>2894</v>
      </c>
      <c r="F8" s="100">
        <v>23120</v>
      </c>
    </row>
    <row r="9" spans="1:6" ht="34.5" customHeight="1">
      <c r="A9" s="99" t="s">
        <v>10</v>
      </c>
      <c r="B9" s="101">
        <v>23849</v>
      </c>
      <c r="C9" s="101"/>
      <c r="D9" s="101">
        <f>'附件5-棚改清单'!D7+'附件5-棚改清单'!D60</f>
        <v>3128</v>
      </c>
      <c r="E9" s="101"/>
      <c r="F9" s="101">
        <f>'附件4-住房租赁补贴清单 (2)'!C8</f>
        <v>8000</v>
      </c>
    </row>
    <row r="10" spans="1:6" ht="34.5" customHeight="1">
      <c r="A10" s="99" t="s">
        <v>11</v>
      </c>
      <c r="B10" s="101">
        <v>16189</v>
      </c>
      <c r="C10" s="101">
        <f>'附件4-住房租赁补贴清单 (2)'!D10</f>
        <v>2530</v>
      </c>
      <c r="D10" s="101">
        <f>'附件5-棚改清单'!D19</f>
        <v>2506</v>
      </c>
      <c r="E10" s="101"/>
      <c r="F10" s="101">
        <f>'附件4-住房租赁补贴清单 (2)'!C10</f>
        <v>5945</v>
      </c>
    </row>
    <row r="11" spans="1:6" ht="34.5" customHeight="1">
      <c r="A11" s="99" t="s">
        <v>12</v>
      </c>
      <c r="B11" s="101">
        <v>10623</v>
      </c>
      <c r="C11" s="101">
        <f>'附件4-住房租赁补贴清单 (2)'!D16</f>
        <v>970</v>
      </c>
      <c r="D11" s="101">
        <f>'附件5-棚改清单'!D31</f>
        <v>990</v>
      </c>
      <c r="E11" s="101">
        <v>1468</v>
      </c>
      <c r="F11" s="101">
        <f>'附件4-住房租赁补贴清单 (2)'!C16</f>
        <v>1896</v>
      </c>
    </row>
    <row r="12" spans="1:6" ht="34.5" customHeight="1">
      <c r="A12" s="99" t="s">
        <v>13</v>
      </c>
      <c r="B12" s="101">
        <v>613</v>
      </c>
      <c r="C12" s="101"/>
      <c r="D12" s="101"/>
      <c r="E12" s="101"/>
      <c r="F12" s="101">
        <f>'附件4-住房租赁补贴清单 (2)'!C24</f>
        <v>300</v>
      </c>
    </row>
    <row r="13" spans="1:6" ht="34.5" customHeight="1">
      <c r="A13" s="99" t="s">
        <v>14</v>
      </c>
      <c r="B13" s="101"/>
      <c r="C13" s="101"/>
      <c r="D13" s="101">
        <f>'附件5-棚改清单'!D41</f>
        <v>638</v>
      </c>
      <c r="E13" s="101">
        <v>1426</v>
      </c>
      <c r="F13" s="101">
        <f>'附件4-住房租赁补贴清单 (2)'!C26</f>
        <v>430</v>
      </c>
    </row>
    <row r="14" spans="1:6" ht="34.5" customHeight="1">
      <c r="A14" s="99" t="s">
        <v>15</v>
      </c>
      <c r="B14" s="101">
        <v>204</v>
      </c>
      <c r="C14" s="101"/>
      <c r="D14" s="101"/>
      <c r="E14" s="101"/>
      <c r="F14" s="101">
        <f>'附件4-住房租赁补贴清单 (2)'!C28</f>
        <v>286</v>
      </c>
    </row>
    <row r="15" spans="1:6" ht="34.5" customHeight="1">
      <c r="A15" s="99" t="s">
        <v>16</v>
      </c>
      <c r="B15" s="101"/>
      <c r="C15" s="101"/>
      <c r="D15" s="101">
        <f>'附件5-棚改清单'!D45</f>
        <v>1557</v>
      </c>
      <c r="E15" s="101"/>
      <c r="F15" s="101">
        <f>'附件4-住房租赁补贴清单 (2)'!C32</f>
        <v>2625</v>
      </c>
    </row>
    <row r="16" spans="1:6" ht="34.5" customHeight="1">
      <c r="A16" s="99" t="s">
        <v>17</v>
      </c>
      <c r="B16" s="101">
        <v>1765</v>
      </c>
      <c r="C16" s="101"/>
      <c r="D16" s="101"/>
      <c r="E16" s="101"/>
      <c r="F16" s="101">
        <f>'附件4-住房租赁补贴清单 (2)'!C36</f>
        <v>207</v>
      </c>
    </row>
    <row r="17" spans="1:6" ht="34.5" customHeight="1">
      <c r="A17" s="99" t="s">
        <v>18</v>
      </c>
      <c r="B17" s="101">
        <v>5469</v>
      </c>
      <c r="C17" s="101"/>
      <c r="D17" s="101">
        <f>'附件5-棚改清单'!D49</f>
        <v>2000</v>
      </c>
      <c r="E17" s="101"/>
      <c r="F17" s="101">
        <f>'附件4-住房租赁补贴清单 (2)'!C38</f>
        <v>211</v>
      </c>
    </row>
    <row r="18" spans="1:6" ht="34.5" customHeight="1">
      <c r="A18" s="99" t="s">
        <v>19</v>
      </c>
      <c r="B18" s="101">
        <v>746</v>
      </c>
      <c r="C18" s="101"/>
      <c r="D18" s="101"/>
      <c r="E18" s="101"/>
      <c r="F18" s="101">
        <f>'附件4-住房租赁补贴清单 (2)'!C42</f>
        <v>180</v>
      </c>
    </row>
    <row r="19" spans="1:6" ht="34.5" customHeight="1">
      <c r="A19" s="99" t="s">
        <v>20</v>
      </c>
      <c r="B19" s="101">
        <v>1048</v>
      </c>
      <c r="C19" s="101"/>
      <c r="D19" s="101"/>
      <c r="E19" s="101"/>
      <c r="F19" s="101">
        <f>'附件4-住房租赁补贴清单 (2)'!C49</f>
        <v>798</v>
      </c>
    </row>
    <row r="20" spans="1:6" ht="34.5" customHeight="1">
      <c r="A20" s="99" t="s">
        <v>21</v>
      </c>
      <c r="B20" s="101">
        <v>776</v>
      </c>
      <c r="C20" s="101"/>
      <c r="D20" s="101"/>
      <c r="E20" s="101"/>
      <c r="F20" s="101">
        <f>'附件4-住房租赁补贴清单 (2)'!C53</f>
        <v>620</v>
      </c>
    </row>
    <row r="21" spans="1:6" ht="34.5" customHeight="1">
      <c r="A21" s="99" t="s">
        <v>22</v>
      </c>
      <c r="B21" s="101"/>
      <c r="C21" s="101"/>
      <c r="D21" s="101">
        <f>'附件5-棚改清单'!D56</f>
        <v>75</v>
      </c>
      <c r="E21" s="101"/>
      <c r="F21" s="101">
        <f>'附件4-住房租赁补贴清单 (2)'!C59</f>
        <v>1122</v>
      </c>
    </row>
    <row r="22" spans="1:6" ht="34.5" customHeight="1">
      <c r="A22" s="99" t="s">
        <v>23</v>
      </c>
      <c r="B22" s="101"/>
      <c r="C22" s="101"/>
      <c r="D22" s="101"/>
      <c r="E22" s="101"/>
      <c r="F22" s="101">
        <f>'附件4-住房租赁补贴清单 (2)'!C64</f>
        <v>500</v>
      </c>
    </row>
  </sheetData>
  <sheetProtection/>
  <mergeCells count="6">
    <mergeCell ref="A3:F3"/>
    <mergeCell ref="E5:F5"/>
    <mergeCell ref="B6:C6"/>
    <mergeCell ref="E6:F6"/>
    <mergeCell ref="A6:A7"/>
    <mergeCell ref="D6:D7"/>
  </mergeCells>
  <printOptions/>
  <pageMargins left="0.9840277777777777" right="0.9840277777777777" top="0.5902777777777778" bottom="0.5902777777777778" header="0.5118055555555555" footer="0.5118055555555555"/>
  <pageSetup errors="NA" firstPageNumber="1" useFirstPageNumber="1"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85" zoomScaleNormal="85" zoomScaleSheetLayoutView="85" workbookViewId="0" topLeftCell="A1">
      <selection activeCell="A3" sqref="A3:D3"/>
    </sheetView>
  </sheetViews>
  <sheetFormatPr defaultColWidth="9.00390625" defaultRowHeight="14.25"/>
  <cols>
    <col min="1" max="1" width="6.375" style="68" customWidth="1"/>
    <col min="2" max="2" width="11.00390625" style="0" customWidth="1"/>
    <col min="3" max="3" width="62.875" style="69" customWidth="1"/>
    <col min="4" max="4" width="20.875" style="69" customWidth="1"/>
  </cols>
  <sheetData>
    <row r="1" ht="25.5">
      <c r="A1" s="27" t="s">
        <v>24</v>
      </c>
    </row>
    <row r="2" spans="2:4" ht="15" customHeight="1">
      <c r="B2" s="28"/>
      <c r="C2" s="28"/>
      <c r="D2" s="28"/>
    </row>
    <row r="3" spans="1:7" ht="29.25">
      <c r="A3" s="57" t="s">
        <v>25</v>
      </c>
      <c r="B3" s="57"/>
      <c r="C3" s="70"/>
      <c r="D3" s="70"/>
      <c r="G3" s="71"/>
    </row>
    <row r="4" spans="1:7" ht="15">
      <c r="A4" s="72"/>
      <c r="B4" s="30"/>
      <c r="C4" s="30"/>
      <c r="D4" s="30"/>
      <c r="G4" s="71"/>
    </row>
    <row r="5" spans="1:7" ht="36.75" customHeight="1">
      <c r="A5" s="38" t="s">
        <v>26</v>
      </c>
      <c r="B5" s="58" t="s">
        <v>27</v>
      </c>
      <c r="C5" s="39" t="s">
        <v>28</v>
      </c>
      <c r="D5" s="39" t="s">
        <v>29</v>
      </c>
      <c r="E5">
        <f>A54+A87+A133+A139+A143+A151+A170+A180+A183+A188</f>
        <v>122</v>
      </c>
      <c r="G5" s="71"/>
    </row>
    <row r="6" spans="1:7" ht="24.75" customHeight="1">
      <c r="A6" s="38" t="s">
        <v>30</v>
      </c>
      <c r="B6" s="38"/>
      <c r="C6" s="39"/>
      <c r="D6" s="39">
        <f>D7+D55+D88+D134+D140+D141+D145+D152+D171+D181+D189+D190+D184</f>
        <v>61282</v>
      </c>
      <c r="G6" s="71"/>
    </row>
    <row r="7" spans="1:7" ht="24.75" customHeight="1">
      <c r="A7" s="41" t="s">
        <v>31</v>
      </c>
      <c r="B7" s="59" t="s">
        <v>32</v>
      </c>
      <c r="C7" s="60"/>
      <c r="D7" s="39">
        <f>D11+D15+D20+D26+D28+D39+D41+D44+D49+D8+D53</f>
        <v>23849</v>
      </c>
      <c r="G7" s="71"/>
    </row>
    <row r="8" spans="1:7" ht="24.75" customHeight="1">
      <c r="A8" s="43"/>
      <c r="B8" s="59" t="s">
        <v>33</v>
      </c>
      <c r="C8" s="47"/>
      <c r="D8" s="39">
        <f>SUM(D9:D10)</f>
        <v>10025</v>
      </c>
      <c r="G8" s="71"/>
    </row>
    <row r="9" spans="1:4" ht="45" customHeight="1">
      <c r="A9" s="43">
        <v>1</v>
      </c>
      <c r="B9" s="62" t="s">
        <v>34</v>
      </c>
      <c r="C9" s="73" t="s">
        <v>35</v>
      </c>
      <c r="D9" s="45">
        <v>8411</v>
      </c>
    </row>
    <row r="10" spans="1:4" ht="64.5" customHeight="1">
      <c r="A10" s="43">
        <v>2</v>
      </c>
      <c r="B10" s="62" t="s">
        <v>34</v>
      </c>
      <c r="C10" s="73" t="s">
        <v>36</v>
      </c>
      <c r="D10" s="45">
        <v>1614</v>
      </c>
    </row>
    <row r="11" spans="1:7" ht="24.75" customHeight="1">
      <c r="A11" s="41"/>
      <c r="B11" s="59" t="s">
        <v>37</v>
      </c>
      <c r="C11" s="47"/>
      <c r="D11" s="39">
        <f>SUM(D12:D14)</f>
        <v>1058</v>
      </c>
      <c r="G11" s="71"/>
    </row>
    <row r="12" spans="1:4" ht="24.75" customHeight="1">
      <c r="A12" s="43">
        <v>3</v>
      </c>
      <c r="B12" s="62" t="s">
        <v>38</v>
      </c>
      <c r="C12" s="73" t="s">
        <v>39</v>
      </c>
      <c r="D12" s="45">
        <v>672</v>
      </c>
    </row>
    <row r="13" spans="1:4" ht="24.75" customHeight="1">
      <c r="A13" s="43">
        <v>4</v>
      </c>
      <c r="B13" s="62"/>
      <c r="C13" s="73" t="s">
        <v>40</v>
      </c>
      <c r="D13" s="45">
        <v>128</v>
      </c>
    </row>
    <row r="14" spans="1:4" ht="43.5" customHeight="1">
      <c r="A14" s="43">
        <v>5</v>
      </c>
      <c r="B14" s="62"/>
      <c r="C14" s="74" t="s">
        <v>41</v>
      </c>
      <c r="D14" s="45">
        <v>258</v>
      </c>
    </row>
    <row r="15" spans="1:7" ht="28.5" customHeight="1">
      <c r="A15" s="43"/>
      <c r="B15" s="59" t="s">
        <v>42</v>
      </c>
      <c r="C15" s="47"/>
      <c r="D15" s="39">
        <f>SUM(D16:D19)</f>
        <v>1915</v>
      </c>
      <c r="G15" s="71"/>
    </row>
    <row r="16" spans="1:4" ht="39.75" customHeight="1">
      <c r="A16" s="43">
        <v>6</v>
      </c>
      <c r="B16" s="62" t="s">
        <v>43</v>
      </c>
      <c r="C16" s="74" t="s">
        <v>44</v>
      </c>
      <c r="D16" s="45">
        <v>1124</v>
      </c>
    </row>
    <row r="17" spans="1:4" ht="24.75" customHeight="1">
      <c r="A17" s="43">
        <v>7</v>
      </c>
      <c r="B17" s="62"/>
      <c r="C17" s="73" t="s">
        <v>45</v>
      </c>
      <c r="D17" s="45">
        <v>205</v>
      </c>
    </row>
    <row r="18" spans="1:4" ht="24.75" customHeight="1">
      <c r="A18" s="43">
        <v>8</v>
      </c>
      <c r="B18" s="62"/>
      <c r="C18" s="73" t="s">
        <v>46</v>
      </c>
      <c r="D18" s="45">
        <v>236</v>
      </c>
    </row>
    <row r="19" spans="1:4" ht="24.75" customHeight="1">
      <c r="A19" s="43">
        <v>9</v>
      </c>
      <c r="B19" s="62"/>
      <c r="C19" s="73" t="s">
        <v>47</v>
      </c>
      <c r="D19" s="45">
        <v>350</v>
      </c>
    </row>
    <row r="20" spans="1:7" ht="24.75" customHeight="1">
      <c r="A20" s="43"/>
      <c r="B20" s="59" t="s">
        <v>48</v>
      </c>
      <c r="C20" s="47"/>
      <c r="D20" s="39">
        <f>SUM(D21:D25)</f>
        <v>2143</v>
      </c>
      <c r="G20" s="71"/>
    </row>
    <row r="21" spans="1:4" ht="24.75" customHeight="1">
      <c r="A21" s="43">
        <v>10</v>
      </c>
      <c r="B21" s="62" t="s">
        <v>49</v>
      </c>
      <c r="C21" s="73" t="s">
        <v>50</v>
      </c>
      <c r="D21" s="45">
        <v>252</v>
      </c>
    </row>
    <row r="22" spans="1:4" ht="24.75" customHeight="1">
      <c r="A22" s="43">
        <v>11</v>
      </c>
      <c r="B22" s="62"/>
      <c r="C22" s="73" t="s">
        <v>51</v>
      </c>
      <c r="D22" s="45">
        <v>400</v>
      </c>
    </row>
    <row r="23" spans="1:4" ht="24.75" customHeight="1">
      <c r="A23" s="43">
        <v>12</v>
      </c>
      <c r="B23" s="62"/>
      <c r="C23" s="73" t="s">
        <v>52</v>
      </c>
      <c r="D23" s="45">
        <v>544</v>
      </c>
    </row>
    <row r="24" spans="1:4" ht="24.75" customHeight="1">
      <c r="A24" s="43">
        <v>13</v>
      </c>
      <c r="B24" s="62"/>
      <c r="C24" s="73" t="s">
        <v>53</v>
      </c>
      <c r="D24" s="45">
        <v>252</v>
      </c>
    </row>
    <row r="25" spans="1:4" ht="24.75" customHeight="1">
      <c r="A25" s="43">
        <v>14</v>
      </c>
      <c r="B25" s="62"/>
      <c r="C25" s="73" t="s">
        <v>54</v>
      </c>
      <c r="D25" s="45">
        <v>695</v>
      </c>
    </row>
    <row r="26" spans="1:7" ht="24.75" customHeight="1">
      <c r="A26" s="43"/>
      <c r="B26" s="59" t="s">
        <v>55</v>
      </c>
      <c r="C26" s="47"/>
      <c r="D26" s="39">
        <f>SUM(D27)</f>
        <v>272</v>
      </c>
      <c r="G26" s="71"/>
    </row>
    <row r="27" spans="1:4" ht="24.75" customHeight="1">
      <c r="A27" s="43">
        <v>15</v>
      </c>
      <c r="B27" s="44" t="s">
        <v>56</v>
      </c>
      <c r="C27" s="73" t="s">
        <v>57</v>
      </c>
      <c r="D27" s="45">
        <v>272</v>
      </c>
    </row>
    <row r="28" spans="1:7" ht="24.75" customHeight="1">
      <c r="A28" s="43"/>
      <c r="B28" s="59" t="s">
        <v>58</v>
      </c>
      <c r="C28" s="47"/>
      <c r="D28" s="39">
        <f>SUM(D29:D38)</f>
        <v>2189</v>
      </c>
      <c r="G28" s="71"/>
    </row>
    <row r="29" spans="1:4" ht="51" customHeight="1">
      <c r="A29" s="43">
        <v>16</v>
      </c>
      <c r="B29" s="62" t="s">
        <v>59</v>
      </c>
      <c r="C29" s="73" t="s">
        <v>60</v>
      </c>
      <c r="D29" s="45">
        <v>180</v>
      </c>
    </row>
    <row r="30" spans="1:4" ht="24.75" customHeight="1">
      <c r="A30" s="43">
        <v>17</v>
      </c>
      <c r="B30" s="62"/>
      <c r="C30" s="73" t="s">
        <v>61</v>
      </c>
      <c r="D30" s="45">
        <v>143</v>
      </c>
    </row>
    <row r="31" spans="1:4" ht="24.75" customHeight="1">
      <c r="A31" s="43">
        <v>18</v>
      </c>
      <c r="B31" s="62"/>
      <c r="C31" s="73" t="s">
        <v>62</v>
      </c>
      <c r="D31" s="45">
        <v>473</v>
      </c>
    </row>
    <row r="32" spans="1:4" ht="24.75" customHeight="1">
      <c r="A32" s="43">
        <v>19</v>
      </c>
      <c r="B32" s="62"/>
      <c r="C32" s="73" t="s">
        <v>63</v>
      </c>
      <c r="D32" s="45">
        <v>80</v>
      </c>
    </row>
    <row r="33" spans="1:4" ht="24.75" customHeight="1">
      <c r="A33" s="43">
        <v>20</v>
      </c>
      <c r="B33" s="62"/>
      <c r="C33" s="73" t="s">
        <v>64</v>
      </c>
      <c r="D33" s="45">
        <v>200</v>
      </c>
    </row>
    <row r="34" spans="1:4" ht="24.75" customHeight="1">
      <c r="A34" s="43">
        <v>21</v>
      </c>
      <c r="B34" s="62"/>
      <c r="C34" s="73" t="s">
        <v>65</v>
      </c>
      <c r="D34" s="45">
        <v>98</v>
      </c>
    </row>
    <row r="35" spans="1:4" ht="24.75" customHeight="1">
      <c r="A35" s="43">
        <v>22</v>
      </c>
      <c r="B35" s="62"/>
      <c r="C35" s="73" t="s">
        <v>66</v>
      </c>
      <c r="D35" s="45">
        <v>196</v>
      </c>
    </row>
    <row r="36" spans="1:4" ht="24.75" customHeight="1">
      <c r="A36" s="43">
        <v>23</v>
      </c>
      <c r="B36" s="62"/>
      <c r="C36" s="73" t="s">
        <v>67</v>
      </c>
      <c r="D36" s="45">
        <v>326</v>
      </c>
    </row>
    <row r="37" spans="1:4" ht="24.75" customHeight="1">
      <c r="A37" s="43">
        <v>24</v>
      </c>
      <c r="B37" s="62"/>
      <c r="C37" s="73" t="s">
        <v>68</v>
      </c>
      <c r="D37" s="45">
        <v>376</v>
      </c>
    </row>
    <row r="38" spans="1:4" ht="24.75" customHeight="1">
      <c r="A38" s="43">
        <v>25</v>
      </c>
      <c r="B38" s="62"/>
      <c r="C38" s="73" t="s">
        <v>69</v>
      </c>
      <c r="D38" s="45">
        <v>117</v>
      </c>
    </row>
    <row r="39" spans="1:7" ht="24.75" customHeight="1">
      <c r="A39" s="43"/>
      <c r="B39" s="59" t="s">
        <v>70</v>
      </c>
      <c r="C39" s="47"/>
      <c r="D39" s="39">
        <f>SUM(D40)</f>
        <v>51</v>
      </c>
      <c r="G39" s="71"/>
    </row>
    <row r="40" spans="1:4" ht="24.75" customHeight="1">
      <c r="A40" s="43">
        <v>26</v>
      </c>
      <c r="B40" s="44" t="s">
        <v>71</v>
      </c>
      <c r="C40" s="73" t="s">
        <v>72</v>
      </c>
      <c r="D40" s="45">
        <v>51</v>
      </c>
    </row>
    <row r="41" spans="1:7" ht="24.75" customHeight="1">
      <c r="A41" s="43"/>
      <c r="B41" s="59" t="s">
        <v>73</v>
      </c>
      <c r="C41" s="47"/>
      <c r="D41" s="39">
        <f>SUM(D42:D43)</f>
        <v>1296</v>
      </c>
      <c r="G41" s="71"/>
    </row>
    <row r="42" spans="1:4" ht="24.75" customHeight="1">
      <c r="A42" s="43">
        <v>27</v>
      </c>
      <c r="B42" s="62" t="s">
        <v>74</v>
      </c>
      <c r="C42" s="73" t="s">
        <v>75</v>
      </c>
      <c r="D42" s="45">
        <v>910</v>
      </c>
    </row>
    <row r="43" spans="1:4" ht="43.5" customHeight="1">
      <c r="A43" s="43">
        <v>28</v>
      </c>
      <c r="B43" s="62"/>
      <c r="C43" s="73" t="s">
        <v>76</v>
      </c>
      <c r="D43" s="45">
        <v>386</v>
      </c>
    </row>
    <row r="44" spans="1:7" ht="30" customHeight="1">
      <c r="A44" s="43"/>
      <c r="B44" s="59" t="s">
        <v>77</v>
      </c>
      <c r="C44" s="47"/>
      <c r="D44" s="39">
        <f>SUM(D45:D48)</f>
        <v>847</v>
      </c>
      <c r="G44" s="71"/>
    </row>
    <row r="45" spans="1:4" ht="24.75" customHeight="1">
      <c r="A45" s="43">
        <v>29</v>
      </c>
      <c r="B45" s="62" t="s">
        <v>78</v>
      </c>
      <c r="C45" s="73" t="s">
        <v>79</v>
      </c>
      <c r="D45" s="45">
        <v>128</v>
      </c>
    </row>
    <row r="46" spans="1:4" ht="24.75" customHeight="1">
      <c r="A46" s="43">
        <v>30</v>
      </c>
      <c r="B46" s="62"/>
      <c r="C46" s="73" t="s">
        <v>80</v>
      </c>
      <c r="D46" s="45">
        <v>486</v>
      </c>
    </row>
    <row r="47" spans="1:4" ht="24.75" customHeight="1">
      <c r="A47" s="43">
        <v>31</v>
      </c>
      <c r="B47" s="62"/>
      <c r="C47" s="73" t="s">
        <v>81</v>
      </c>
      <c r="D47" s="45">
        <v>88</v>
      </c>
    </row>
    <row r="48" spans="1:4" ht="39" customHeight="1">
      <c r="A48" s="43">
        <v>32</v>
      </c>
      <c r="B48" s="62"/>
      <c r="C48" s="73" t="s">
        <v>82</v>
      </c>
      <c r="D48" s="45">
        <v>145</v>
      </c>
    </row>
    <row r="49" spans="1:7" ht="31.5" customHeight="1">
      <c r="A49" s="43"/>
      <c r="B49" s="59" t="s">
        <v>83</v>
      </c>
      <c r="C49" s="47"/>
      <c r="D49" s="39">
        <f>SUM(D50:D52)</f>
        <v>1547</v>
      </c>
      <c r="G49" s="71"/>
    </row>
    <row r="50" spans="1:4" ht="42.75" customHeight="1">
      <c r="A50" s="43">
        <v>33</v>
      </c>
      <c r="B50" s="62" t="s">
        <v>84</v>
      </c>
      <c r="C50" s="74" t="s">
        <v>85</v>
      </c>
      <c r="D50" s="45">
        <v>248</v>
      </c>
    </row>
    <row r="51" spans="1:4" ht="42" customHeight="1">
      <c r="A51" s="43">
        <v>34</v>
      </c>
      <c r="B51" s="62"/>
      <c r="C51" s="74" t="s">
        <v>86</v>
      </c>
      <c r="D51" s="45">
        <v>496</v>
      </c>
    </row>
    <row r="52" spans="1:4" ht="24.75" customHeight="1">
      <c r="A52" s="43">
        <v>35</v>
      </c>
      <c r="B52" s="62"/>
      <c r="C52" s="73" t="s">
        <v>87</v>
      </c>
      <c r="D52" s="45">
        <v>803</v>
      </c>
    </row>
    <row r="53" spans="1:7" ht="31.5" customHeight="1">
      <c r="A53" s="43"/>
      <c r="B53" s="59" t="s">
        <v>88</v>
      </c>
      <c r="C53" s="47"/>
      <c r="D53" s="39">
        <f>SUM(D54)</f>
        <v>2506</v>
      </c>
      <c r="G53" s="71"/>
    </row>
    <row r="54" spans="1:4" ht="57" customHeight="1">
      <c r="A54" s="43">
        <v>36</v>
      </c>
      <c r="B54" s="75" t="s">
        <v>89</v>
      </c>
      <c r="C54" s="73" t="s">
        <v>90</v>
      </c>
      <c r="D54" s="45">
        <f>3175-581-88</f>
        <v>2506</v>
      </c>
    </row>
    <row r="55" spans="1:7" ht="28.5" customHeight="1">
      <c r="A55" s="76" t="s">
        <v>91</v>
      </c>
      <c r="B55" s="59" t="s">
        <v>92</v>
      </c>
      <c r="C55" s="60"/>
      <c r="D55" s="39">
        <f>D56+D67+D76+D80+D82+D84+D86</f>
        <v>16189</v>
      </c>
      <c r="G55" s="71"/>
    </row>
    <row r="56" spans="1:7" ht="24.75" customHeight="1">
      <c r="A56" s="43"/>
      <c r="B56" s="59" t="s">
        <v>93</v>
      </c>
      <c r="C56" s="47"/>
      <c r="D56" s="39">
        <f>SUM(D57:D66)</f>
        <v>8042</v>
      </c>
      <c r="G56" s="71"/>
    </row>
    <row r="57" spans="1:4" ht="24.75" customHeight="1">
      <c r="A57" s="43">
        <v>1</v>
      </c>
      <c r="B57" s="77" t="s">
        <v>94</v>
      </c>
      <c r="C57" s="78" t="s">
        <v>95</v>
      </c>
      <c r="D57" s="45">
        <v>1731</v>
      </c>
    </row>
    <row r="58" spans="1:4" ht="24.75" customHeight="1">
      <c r="A58" s="43">
        <v>2</v>
      </c>
      <c r="B58" s="79"/>
      <c r="C58" s="78" t="s">
        <v>96</v>
      </c>
      <c r="D58" s="45">
        <v>88</v>
      </c>
    </row>
    <row r="59" spans="1:4" ht="24.75" customHeight="1">
      <c r="A59" s="43">
        <v>3</v>
      </c>
      <c r="B59" s="79"/>
      <c r="C59" s="78" t="s">
        <v>97</v>
      </c>
      <c r="D59" s="45">
        <v>652</v>
      </c>
    </row>
    <row r="60" spans="1:4" ht="24.75" customHeight="1">
      <c r="A60" s="43">
        <v>4</v>
      </c>
      <c r="B60" s="79"/>
      <c r="C60" s="78" t="s">
        <v>98</v>
      </c>
      <c r="D60" s="45">
        <v>1341</v>
      </c>
    </row>
    <row r="61" spans="1:4" ht="24.75" customHeight="1">
      <c r="A61" s="43">
        <v>5</v>
      </c>
      <c r="B61" s="79"/>
      <c r="C61" s="78" t="s">
        <v>99</v>
      </c>
      <c r="D61" s="45">
        <v>1335</v>
      </c>
    </row>
    <row r="62" spans="1:4" ht="24.75" customHeight="1">
      <c r="A62" s="43">
        <v>6</v>
      </c>
      <c r="B62" s="79"/>
      <c r="C62" s="78" t="s">
        <v>100</v>
      </c>
      <c r="D62" s="45">
        <v>195</v>
      </c>
    </row>
    <row r="63" spans="1:4" ht="24.75" customHeight="1">
      <c r="A63" s="43">
        <v>7</v>
      </c>
      <c r="B63" s="79"/>
      <c r="C63" s="78" t="s">
        <v>101</v>
      </c>
      <c r="D63" s="45">
        <v>300</v>
      </c>
    </row>
    <row r="64" spans="1:4" ht="24.75" customHeight="1">
      <c r="A64" s="43">
        <v>8</v>
      </c>
      <c r="B64" s="79"/>
      <c r="C64" s="78" t="s">
        <v>102</v>
      </c>
      <c r="D64" s="45">
        <v>480</v>
      </c>
    </row>
    <row r="65" spans="1:4" ht="24.75" customHeight="1">
      <c r="A65" s="43">
        <v>9</v>
      </c>
      <c r="B65" s="79"/>
      <c r="C65" s="80" t="s">
        <v>103</v>
      </c>
      <c r="D65" s="45">
        <v>1276</v>
      </c>
    </row>
    <row r="66" spans="1:7" ht="24.75" customHeight="1">
      <c r="A66" s="43">
        <v>10</v>
      </c>
      <c r="B66" s="81"/>
      <c r="C66" s="80" t="s">
        <v>104</v>
      </c>
      <c r="D66" s="45">
        <v>644</v>
      </c>
      <c r="G66" s="71"/>
    </row>
    <row r="67" spans="1:4" ht="24.75" customHeight="1">
      <c r="A67" s="43"/>
      <c r="B67" s="59" t="s">
        <v>105</v>
      </c>
      <c r="C67" s="47"/>
      <c r="D67" s="39">
        <f>SUM(D68:D75)</f>
        <v>5295</v>
      </c>
    </row>
    <row r="68" spans="1:4" ht="24.75" customHeight="1">
      <c r="A68" s="43">
        <v>11</v>
      </c>
      <c r="B68" s="77" t="s">
        <v>106</v>
      </c>
      <c r="C68" s="75" t="s">
        <v>107</v>
      </c>
      <c r="D68" s="45">
        <v>475</v>
      </c>
    </row>
    <row r="69" spans="1:4" ht="43.5" customHeight="1">
      <c r="A69" s="43">
        <v>12</v>
      </c>
      <c r="B69" s="79"/>
      <c r="C69" s="82" t="s">
        <v>108</v>
      </c>
      <c r="D69" s="45">
        <v>130</v>
      </c>
    </row>
    <row r="70" spans="1:4" ht="24.75" customHeight="1">
      <c r="A70" s="43">
        <v>13</v>
      </c>
      <c r="B70" s="79"/>
      <c r="C70" s="73" t="s">
        <v>109</v>
      </c>
      <c r="D70" s="45">
        <v>1094</v>
      </c>
    </row>
    <row r="71" spans="1:4" ht="24.75" customHeight="1">
      <c r="A71" s="43">
        <v>14</v>
      </c>
      <c r="B71" s="79"/>
      <c r="C71" s="75" t="s">
        <v>110</v>
      </c>
      <c r="D71" s="45">
        <v>861</v>
      </c>
    </row>
    <row r="72" spans="1:4" ht="52.5" customHeight="1">
      <c r="A72" s="43">
        <v>15</v>
      </c>
      <c r="B72" s="79"/>
      <c r="C72" s="82" t="s">
        <v>111</v>
      </c>
      <c r="D72" s="45">
        <v>250</v>
      </c>
    </row>
    <row r="73" spans="1:4" ht="24.75" customHeight="1">
      <c r="A73" s="43">
        <v>16</v>
      </c>
      <c r="B73" s="79"/>
      <c r="C73" s="73" t="s">
        <v>112</v>
      </c>
      <c r="D73" s="45">
        <v>925</v>
      </c>
    </row>
    <row r="74" spans="1:4" ht="24.75" customHeight="1">
      <c r="A74" s="43">
        <v>17</v>
      </c>
      <c r="B74" s="79"/>
      <c r="C74" s="73" t="s">
        <v>113</v>
      </c>
      <c r="D74" s="45">
        <v>1368</v>
      </c>
    </row>
    <row r="75" spans="1:7" ht="24.75" customHeight="1">
      <c r="A75" s="43">
        <v>18</v>
      </c>
      <c r="B75" s="81"/>
      <c r="C75" s="83" t="s">
        <v>114</v>
      </c>
      <c r="D75" s="84">
        <v>192</v>
      </c>
      <c r="G75" s="71"/>
    </row>
    <row r="76" spans="1:4" ht="24.75" customHeight="1">
      <c r="A76" s="43"/>
      <c r="B76" s="59" t="s">
        <v>115</v>
      </c>
      <c r="C76" s="47"/>
      <c r="D76" s="39">
        <f>SUM(D77:D79)</f>
        <v>1752</v>
      </c>
    </row>
    <row r="77" spans="1:4" ht="37.5" customHeight="1">
      <c r="A77" s="43">
        <v>19</v>
      </c>
      <c r="B77" s="77" t="s">
        <v>116</v>
      </c>
      <c r="C77" s="73" t="s">
        <v>117</v>
      </c>
      <c r="D77" s="45">
        <v>360</v>
      </c>
    </row>
    <row r="78" spans="1:4" ht="37.5" customHeight="1">
      <c r="A78" s="43">
        <v>20</v>
      </c>
      <c r="B78" s="79"/>
      <c r="C78" s="82" t="s">
        <v>118</v>
      </c>
      <c r="D78" s="45">
        <v>1152</v>
      </c>
    </row>
    <row r="79" spans="1:7" ht="42" customHeight="1">
      <c r="A79" s="43">
        <v>21</v>
      </c>
      <c r="B79" s="81"/>
      <c r="C79" s="74" t="s">
        <v>119</v>
      </c>
      <c r="D79" s="45">
        <v>240</v>
      </c>
      <c r="G79" s="71"/>
    </row>
    <row r="80" spans="1:4" ht="24.75" customHeight="1">
      <c r="A80" s="43"/>
      <c r="B80" s="59" t="s">
        <v>120</v>
      </c>
      <c r="C80" s="47"/>
      <c r="D80" s="39">
        <f>D81</f>
        <v>376</v>
      </c>
    </row>
    <row r="81" spans="1:4" ht="24.75" customHeight="1">
      <c r="A81" s="43">
        <v>22</v>
      </c>
      <c r="B81" s="62" t="s">
        <v>121</v>
      </c>
      <c r="C81" s="85" t="s">
        <v>122</v>
      </c>
      <c r="D81" s="43">
        <v>376</v>
      </c>
    </row>
    <row r="82" spans="1:7" ht="24.75" customHeight="1">
      <c r="A82" s="43"/>
      <c r="B82" s="59" t="s">
        <v>123</v>
      </c>
      <c r="C82" s="47"/>
      <c r="D82" s="39">
        <f aca="true" t="shared" si="0" ref="D82:D86">SUM(D83)</f>
        <v>24</v>
      </c>
      <c r="G82" s="71"/>
    </row>
    <row r="83" spans="1:4" ht="24.75" customHeight="1">
      <c r="A83" s="43">
        <v>23</v>
      </c>
      <c r="B83" s="44" t="s">
        <v>124</v>
      </c>
      <c r="C83" s="73" t="s">
        <v>125</v>
      </c>
      <c r="D83" s="45">
        <v>24</v>
      </c>
    </row>
    <row r="84" spans="1:7" ht="24.75" customHeight="1">
      <c r="A84" s="43"/>
      <c r="B84" s="59" t="s">
        <v>126</v>
      </c>
      <c r="C84" s="47"/>
      <c r="D84" s="39">
        <f t="shared" si="0"/>
        <v>500</v>
      </c>
      <c r="G84" s="71"/>
    </row>
    <row r="85" spans="1:4" ht="37.5">
      <c r="A85" s="43">
        <v>24</v>
      </c>
      <c r="B85" s="44" t="s">
        <v>127</v>
      </c>
      <c r="C85" s="82" t="s">
        <v>128</v>
      </c>
      <c r="D85" s="45">
        <v>500</v>
      </c>
    </row>
    <row r="86" spans="1:7" ht="27.75" customHeight="1">
      <c r="A86" s="43"/>
      <c r="B86" s="59" t="s">
        <v>129</v>
      </c>
      <c r="C86" s="47"/>
      <c r="D86" s="39">
        <f t="shared" si="0"/>
        <v>200</v>
      </c>
      <c r="G86" s="71"/>
    </row>
    <row r="87" spans="1:4" ht="24.75" customHeight="1">
      <c r="A87" s="43">
        <v>25</v>
      </c>
      <c r="B87" s="44" t="s">
        <v>130</v>
      </c>
      <c r="C87" s="73" t="s">
        <v>131</v>
      </c>
      <c r="D87" s="45">
        <v>200</v>
      </c>
    </row>
    <row r="88" spans="1:7" ht="24.75" customHeight="1">
      <c r="A88" s="76" t="s">
        <v>132</v>
      </c>
      <c r="B88" s="59" t="s">
        <v>133</v>
      </c>
      <c r="C88" s="60"/>
      <c r="D88" s="39">
        <f>D89+D93+D96+D99+D106+D110+D112+D115+D118+D122+D125+D128+D130+D132</f>
        <v>10623</v>
      </c>
      <c r="G88" s="71"/>
    </row>
    <row r="89" spans="1:7" ht="24.75" customHeight="1">
      <c r="A89" s="76"/>
      <c r="B89" s="59" t="s">
        <v>134</v>
      </c>
      <c r="C89" s="47"/>
      <c r="D89" s="39">
        <f>SUM(D90:D92)</f>
        <v>1276</v>
      </c>
      <c r="G89" s="71"/>
    </row>
    <row r="90" spans="1:4" ht="24.75" customHeight="1">
      <c r="A90" s="43">
        <v>1</v>
      </c>
      <c r="B90" s="62" t="s">
        <v>135</v>
      </c>
      <c r="C90" s="73" t="s">
        <v>136</v>
      </c>
      <c r="D90" s="45">
        <v>520</v>
      </c>
    </row>
    <row r="91" spans="1:4" ht="24.75" customHeight="1">
      <c r="A91" s="43">
        <v>2</v>
      </c>
      <c r="B91" s="62"/>
      <c r="C91" s="73" t="s">
        <v>137</v>
      </c>
      <c r="D91" s="45">
        <v>256</v>
      </c>
    </row>
    <row r="92" spans="1:4" ht="24.75" customHeight="1">
      <c r="A92" s="43">
        <v>3</v>
      </c>
      <c r="B92" s="62"/>
      <c r="C92" s="73" t="s">
        <v>138</v>
      </c>
      <c r="D92" s="45">
        <v>500</v>
      </c>
    </row>
    <row r="93" spans="1:7" ht="24.75" customHeight="1">
      <c r="A93" s="43"/>
      <c r="B93" s="59" t="s">
        <v>139</v>
      </c>
      <c r="C93" s="47"/>
      <c r="D93" s="39">
        <f>SUM(D94:D95)</f>
        <v>298</v>
      </c>
      <c r="G93" s="71"/>
    </row>
    <row r="94" spans="1:4" ht="24.75" customHeight="1">
      <c r="A94" s="43">
        <v>4</v>
      </c>
      <c r="B94" s="62" t="s">
        <v>140</v>
      </c>
      <c r="C94" s="73" t="s">
        <v>141</v>
      </c>
      <c r="D94" s="45">
        <v>200</v>
      </c>
    </row>
    <row r="95" spans="1:4" ht="24.75" customHeight="1">
      <c r="A95" s="43">
        <v>5</v>
      </c>
      <c r="B95" s="62"/>
      <c r="C95" s="73" t="s">
        <v>142</v>
      </c>
      <c r="D95" s="45">
        <v>98</v>
      </c>
    </row>
    <row r="96" spans="1:7" ht="24.75" customHeight="1">
      <c r="A96" s="43"/>
      <c r="B96" s="59" t="s">
        <v>143</v>
      </c>
      <c r="C96" s="47"/>
      <c r="D96" s="39">
        <f>SUM(D97:D98)</f>
        <v>550</v>
      </c>
      <c r="G96" s="71"/>
    </row>
    <row r="97" spans="1:4" ht="24.75" customHeight="1">
      <c r="A97" s="43">
        <v>6</v>
      </c>
      <c r="B97" s="62" t="s">
        <v>144</v>
      </c>
      <c r="C97" s="73" t="s">
        <v>145</v>
      </c>
      <c r="D97" s="45">
        <v>400</v>
      </c>
    </row>
    <row r="98" spans="1:4" ht="24.75" customHeight="1">
      <c r="A98" s="43">
        <v>7</v>
      </c>
      <c r="B98" s="62"/>
      <c r="C98" s="73" t="s">
        <v>146</v>
      </c>
      <c r="D98" s="45">
        <v>150</v>
      </c>
    </row>
    <row r="99" spans="1:7" ht="24.75" customHeight="1">
      <c r="A99" s="43"/>
      <c r="B99" s="59" t="s">
        <v>48</v>
      </c>
      <c r="C99" s="47"/>
      <c r="D99" s="39">
        <f>SUM(D100:D105)</f>
        <v>3370</v>
      </c>
      <c r="G99" s="71"/>
    </row>
    <row r="100" spans="1:4" ht="24.75" customHeight="1">
      <c r="A100" s="43">
        <v>8</v>
      </c>
      <c r="B100" s="62" t="s">
        <v>49</v>
      </c>
      <c r="C100" s="78" t="s">
        <v>147</v>
      </c>
      <c r="D100" s="45">
        <v>504</v>
      </c>
    </row>
    <row r="101" spans="1:4" ht="24.75" customHeight="1">
      <c r="A101" s="43">
        <v>9</v>
      </c>
      <c r="B101" s="62"/>
      <c r="C101" s="78" t="s">
        <v>148</v>
      </c>
      <c r="D101" s="45">
        <v>48</v>
      </c>
    </row>
    <row r="102" spans="1:4" ht="24.75" customHeight="1">
      <c r="A102" s="43">
        <v>10</v>
      </c>
      <c r="B102" s="62"/>
      <c r="C102" s="78" t="s">
        <v>149</v>
      </c>
      <c r="D102" s="45">
        <f>2680-150</f>
        <v>2530</v>
      </c>
    </row>
    <row r="103" spans="1:4" ht="24.75" customHeight="1">
      <c r="A103" s="43">
        <v>11</v>
      </c>
      <c r="B103" s="62"/>
      <c r="C103" s="78" t="s">
        <v>150</v>
      </c>
      <c r="D103" s="45">
        <v>190</v>
      </c>
    </row>
    <row r="104" spans="1:4" ht="24.75" customHeight="1">
      <c r="A104" s="43">
        <v>12</v>
      </c>
      <c r="B104" s="62"/>
      <c r="C104" s="78" t="s">
        <v>151</v>
      </c>
      <c r="D104" s="45">
        <f>91-49</f>
        <v>42</v>
      </c>
    </row>
    <row r="105" spans="1:4" ht="24.75" customHeight="1">
      <c r="A105" s="43">
        <v>13</v>
      </c>
      <c r="B105" s="62"/>
      <c r="C105" s="78" t="s">
        <v>152</v>
      </c>
      <c r="D105" s="45">
        <f>96-40</f>
        <v>56</v>
      </c>
    </row>
    <row r="106" spans="1:7" ht="24.75" customHeight="1">
      <c r="A106" s="43"/>
      <c r="B106" s="59" t="s">
        <v>153</v>
      </c>
      <c r="C106" s="47"/>
      <c r="D106" s="39">
        <f>SUM(D107:D109)</f>
        <v>546</v>
      </c>
      <c r="G106" s="71"/>
    </row>
    <row r="107" spans="1:4" ht="24.75" customHeight="1">
      <c r="A107" s="43">
        <v>14</v>
      </c>
      <c r="B107" s="62" t="s">
        <v>154</v>
      </c>
      <c r="C107" s="73" t="s">
        <v>155</v>
      </c>
      <c r="D107" s="45">
        <f>450-50</f>
        <v>400</v>
      </c>
    </row>
    <row r="108" spans="1:4" ht="24.75" customHeight="1">
      <c r="A108" s="43">
        <v>15</v>
      </c>
      <c r="B108" s="62"/>
      <c r="C108" s="73" t="s">
        <v>156</v>
      </c>
      <c r="D108" s="45">
        <v>70</v>
      </c>
    </row>
    <row r="109" spans="1:4" ht="24.75" customHeight="1">
      <c r="A109" s="43">
        <v>16</v>
      </c>
      <c r="B109" s="62"/>
      <c r="C109" s="73" t="s">
        <v>157</v>
      </c>
      <c r="D109" s="45">
        <v>76</v>
      </c>
    </row>
    <row r="110" spans="1:7" ht="24.75" customHeight="1">
      <c r="A110" s="43"/>
      <c r="B110" s="59" t="s">
        <v>158</v>
      </c>
      <c r="C110" s="47"/>
      <c r="D110" s="39">
        <v>100</v>
      </c>
      <c r="G110" s="71"/>
    </row>
    <row r="111" spans="1:4" ht="24.75" customHeight="1">
      <c r="A111" s="43">
        <v>17</v>
      </c>
      <c r="B111" s="62" t="s">
        <v>159</v>
      </c>
      <c r="C111" s="73" t="s">
        <v>160</v>
      </c>
      <c r="D111" s="45">
        <v>100</v>
      </c>
    </row>
    <row r="112" spans="1:7" ht="24.75" customHeight="1">
      <c r="A112" s="43"/>
      <c r="B112" s="59" t="s">
        <v>161</v>
      </c>
      <c r="C112" s="47"/>
      <c r="D112" s="39">
        <f>SUM(D113:D114)</f>
        <v>392</v>
      </c>
      <c r="G112" s="71"/>
    </row>
    <row r="113" spans="1:4" ht="37.5" customHeight="1">
      <c r="A113" s="43">
        <v>18</v>
      </c>
      <c r="B113" s="62" t="s">
        <v>162</v>
      </c>
      <c r="C113" s="74" t="s">
        <v>163</v>
      </c>
      <c r="D113" s="45">
        <v>308</v>
      </c>
    </row>
    <row r="114" spans="1:4" ht="24.75" customHeight="1">
      <c r="A114" s="43">
        <v>19</v>
      </c>
      <c r="B114" s="62"/>
      <c r="C114" s="73" t="s">
        <v>164</v>
      </c>
      <c r="D114" s="45">
        <v>84</v>
      </c>
    </row>
    <row r="115" spans="1:7" ht="24.75" customHeight="1">
      <c r="A115" s="43"/>
      <c r="B115" s="59" t="s">
        <v>165</v>
      </c>
      <c r="C115" s="47"/>
      <c r="D115" s="39">
        <f>SUM(D116:D117)</f>
        <v>44</v>
      </c>
      <c r="G115" s="71"/>
    </row>
    <row r="116" spans="1:4" ht="24.75" customHeight="1">
      <c r="A116" s="43">
        <v>20</v>
      </c>
      <c r="B116" s="86" t="s">
        <v>166</v>
      </c>
      <c r="C116" s="73" t="s">
        <v>167</v>
      </c>
      <c r="D116" s="45">
        <v>24</v>
      </c>
    </row>
    <row r="117" spans="1:4" ht="24.75" customHeight="1">
      <c r="A117" s="43">
        <v>21</v>
      </c>
      <c r="B117" s="86"/>
      <c r="C117" s="73" t="s">
        <v>168</v>
      </c>
      <c r="D117" s="45">
        <v>20</v>
      </c>
    </row>
    <row r="118" spans="1:7" ht="24.75" customHeight="1">
      <c r="A118" s="43"/>
      <c r="B118" s="59" t="s">
        <v>169</v>
      </c>
      <c r="C118" s="47"/>
      <c r="D118" s="39">
        <f>SUM(D119:D121)</f>
        <v>1015</v>
      </c>
      <c r="G118" s="71"/>
    </row>
    <row r="119" spans="1:4" ht="24.75" customHeight="1">
      <c r="A119" s="43">
        <v>22</v>
      </c>
      <c r="B119" s="62" t="s">
        <v>170</v>
      </c>
      <c r="C119" s="75" t="s">
        <v>171</v>
      </c>
      <c r="D119" s="45">
        <v>516</v>
      </c>
    </row>
    <row r="120" spans="1:4" ht="24.75" customHeight="1">
      <c r="A120" s="43">
        <v>23</v>
      </c>
      <c r="B120" s="62"/>
      <c r="C120" s="73" t="s">
        <v>172</v>
      </c>
      <c r="D120" s="45">
        <v>371</v>
      </c>
    </row>
    <row r="121" spans="1:4" ht="24.75" customHeight="1">
      <c r="A121" s="43">
        <v>24</v>
      </c>
      <c r="B121" s="62"/>
      <c r="C121" s="73" t="s">
        <v>172</v>
      </c>
      <c r="D121" s="45">
        <v>128</v>
      </c>
    </row>
    <row r="122" spans="1:7" ht="24.75" customHeight="1">
      <c r="A122" s="43"/>
      <c r="B122" s="59" t="s">
        <v>173</v>
      </c>
      <c r="C122" s="47"/>
      <c r="D122" s="39">
        <f>SUM(D123:D124)</f>
        <v>1100</v>
      </c>
      <c r="G122" s="71"/>
    </row>
    <row r="123" spans="1:4" ht="24.75" customHeight="1">
      <c r="A123" s="43">
        <v>25</v>
      </c>
      <c r="B123" s="62" t="s">
        <v>174</v>
      </c>
      <c r="C123" s="73" t="s">
        <v>175</v>
      </c>
      <c r="D123" s="45">
        <v>100</v>
      </c>
    </row>
    <row r="124" spans="1:4" ht="24.75" customHeight="1">
      <c r="A124" s="43">
        <v>26</v>
      </c>
      <c r="B124" s="62"/>
      <c r="C124" s="75" t="s">
        <v>176</v>
      </c>
      <c r="D124" s="45">
        <v>1000</v>
      </c>
    </row>
    <row r="125" spans="1:7" ht="24.75" customHeight="1">
      <c r="A125" s="43"/>
      <c r="B125" s="59" t="s">
        <v>177</v>
      </c>
      <c r="C125" s="47"/>
      <c r="D125" s="39">
        <f>SUM(D126:D127)</f>
        <v>332</v>
      </c>
      <c r="G125" s="71"/>
    </row>
    <row r="126" spans="1:4" ht="24.75" customHeight="1">
      <c r="A126" s="43">
        <v>27</v>
      </c>
      <c r="B126" s="62" t="s">
        <v>178</v>
      </c>
      <c r="C126" s="73" t="s">
        <v>179</v>
      </c>
      <c r="D126" s="45">
        <v>100</v>
      </c>
    </row>
    <row r="127" spans="1:4" ht="24.75" customHeight="1">
      <c r="A127" s="43">
        <v>28</v>
      </c>
      <c r="B127" s="62"/>
      <c r="C127" s="73" t="s">
        <v>180</v>
      </c>
      <c r="D127" s="45">
        <v>232</v>
      </c>
    </row>
    <row r="128" spans="1:7" ht="24.75" customHeight="1">
      <c r="A128" s="43"/>
      <c r="B128" s="59" t="s">
        <v>181</v>
      </c>
      <c r="C128" s="47"/>
      <c r="D128" s="39">
        <f aca="true" t="shared" si="1" ref="D128:D132">SUM(D129)</f>
        <v>100</v>
      </c>
      <c r="G128" s="71"/>
    </row>
    <row r="129" spans="1:4" ht="43.5" customHeight="1">
      <c r="A129" s="43">
        <v>29</v>
      </c>
      <c r="B129" s="75" t="s">
        <v>182</v>
      </c>
      <c r="C129" s="73" t="s">
        <v>183</v>
      </c>
      <c r="D129" s="45">
        <v>100</v>
      </c>
    </row>
    <row r="130" spans="1:7" ht="24.75" customHeight="1">
      <c r="A130" s="43"/>
      <c r="B130" s="59" t="s">
        <v>184</v>
      </c>
      <c r="C130" s="47"/>
      <c r="D130" s="39">
        <f t="shared" si="1"/>
        <v>500</v>
      </c>
      <c r="G130" s="71"/>
    </row>
    <row r="131" spans="1:4" ht="24.75" customHeight="1">
      <c r="A131" s="43">
        <v>30</v>
      </c>
      <c r="B131" s="44" t="s">
        <v>185</v>
      </c>
      <c r="C131" s="73" t="s">
        <v>186</v>
      </c>
      <c r="D131" s="45">
        <v>500</v>
      </c>
    </row>
    <row r="132" spans="1:7" ht="24.75" customHeight="1">
      <c r="A132" s="43"/>
      <c r="B132" s="59" t="s">
        <v>187</v>
      </c>
      <c r="C132" s="47"/>
      <c r="D132" s="39">
        <f t="shared" si="1"/>
        <v>1000</v>
      </c>
      <c r="G132" s="71"/>
    </row>
    <row r="133" spans="1:4" ht="24.75" customHeight="1">
      <c r="A133" s="43">
        <v>31</v>
      </c>
      <c r="B133" s="44" t="s">
        <v>188</v>
      </c>
      <c r="C133" s="75" t="s">
        <v>189</v>
      </c>
      <c r="D133" s="45">
        <v>1000</v>
      </c>
    </row>
    <row r="134" spans="1:7" ht="24.75" customHeight="1">
      <c r="A134" s="41" t="s">
        <v>190</v>
      </c>
      <c r="B134" s="59" t="s">
        <v>191</v>
      </c>
      <c r="C134" s="60"/>
      <c r="D134" s="39">
        <f>D135</f>
        <v>613</v>
      </c>
      <c r="G134" s="71"/>
    </row>
    <row r="135" spans="1:7" ht="24.75" customHeight="1">
      <c r="A135" s="41"/>
      <c r="B135" s="59" t="s">
        <v>192</v>
      </c>
      <c r="C135" s="47"/>
      <c r="D135" s="39">
        <f>SUM(D136:D139)</f>
        <v>613</v>
      </c>
      <c r="G135" s="71"/>
    </row>
    <row r="136" spans="1:4" ht="24.75" customHeight="1">
      <c r="A136" s="43">
        <v>1</v>
      </c>
      <c r="B136" s="62" t="s">
        <v>193</v>
      </c>
      <c r="C136" s="73" t="s">
        <v>194</v>
      </c>
      <c r="D136" s="45">
        <v>400</v>
      </c>
    </row>
    <row r="137" spans="1:4" ht="24.75" customHeight="1">
      <c r="A137" s="43">
        <v>2</v>
      </c>
      <c r="B137" s="62"/>
      <c r="C137" s="73" t="s">
        <v>195</v>
      </c>
      <c r="D137" s="45">
        <v>75</v>
      </c>
    </row>
    <row r="138" spans="1:4" ht="24.75" customHeight="1">
      <c r="A138" s="43">
        <v>3</v>
      </c>
      <c r="B138" s="62"/>
      <c r="C138" s="73" t="s">
        <v>196</v>
      </c>
      <c r="D138" s="45">
        <v>72</v>
      </c>
    </row>
    <row r="139" spans="1:4" ht="24.75" customHeight="1">
      <c r="A139" s="43">
        <v>4</v>
      </c>
      <c r="B139" s="62"/>
      <c r="C139" s="73" t="s">
        <v>197</v>
      </c>
      <c r="D139" s="45">
        <v>66</v>
      </c>
    </row>
    <row r="140" spans="1:7" ht="24.75" customHeight="1">
      <c r="A140" s="41" t="s">
        <v>198</v>
      </c>
      <c r="B140" s="59" t="s">
        <v>199</v>
      </c>
      <c r="C140" s="60"/>
      <c r="D140" s="39">
        <v>0</v>
      </c>
      <c r="G140" s="71"/>
    </row>
    <row r="141" spans="1:7" ht="24.75" customHeight="1">
      <c r="A141" s="41" t="s">
        <v>200</v>
      </c>
      <c r="B141" s="59" t="s">
        <v>201</v>
      </c>
      <c r="C141" s="60"/>
      <c r="D141" s="39">
        <f>D142</f>
        <v>204</v>
      </c>
      <c r="G141" s="71"/>
    </row>
    <row r="142" spans="1:7" ht="24.75" customHeight="1">
      <c r="A142" s="41"/>
      <c r="B142" s="59" t="s">
        <v>202</v>
      </c>
      <c r="C142" s="47"/>
      <c r="D142" s="39">
        <f>SUM(D143)</f>
        <v>204</v>
      </c>
      <c r="G142" s="71"/>
    </row>
    <row r="143" spans="1:4" ht="24.75" customHeight="1">
      <c r="A143" s="43">
        <v>1</v>
      </c>
      <c r="B143" s="44" t="s">
        <v>203</v>
      </c>
      <c r="C143" s="75" t="s">
        <v>204</v>
      </c>
      <c r="D143" s="45">
        <v>204</v>
      </c>
    </row>
    <row r="144" spans="1:7" ht="24.75" customHeight="1">
      <c r="A144" s="41" t="s">
        <v>205</v>
      </c>
      <c r="B144" s="59" t="s">
        <v>206</v>
      </c>
      <c r="C144" s="60"/>
      <c r="D144" s="39">
        <v>0</v>
      </c>
      <c r="G144" s="71"/>
    </row>
    <row r="145" spans="1:7" ht="24.75" customHeight="1">
      <c r="A145" s="41" t="s">
        <v>207</v>
      </c>
      <c r="B145" s="59" t="s">
        <v>208</v>
      </c>
      <c r="C145" s="60"/>
      <c r="D145" s="39">
        <f>D146+D148+D150</f>
        <v>1765</v>
      </c>
      <c r="G145" s="71"/>
    </row>
    <row r="146" spans="1:7" ht="24.75" customHeight="1">
      <c r="A146" s="41"/>
      <c r="B146" s="59" t="s">
        <v>209</v>
      </c>
      <c r="C146" s="47"/>
      <c r="D146" s="39">
        <f aca="true" t="shared" si="2" ref="D146:D150">SUM(D147)</f>
        <v>210</v>
      </c>
      <c r="G146" s="71"/>
    </row>
    <row r="147" spans="1:4" ht="24.75" customHeight="1">
      <c r="A147" s="43">
        <v>1</v>
      </c>
      <c r="B147" s="44" t="s">
        <v>210</v>
      </c>
      <c r="C147" s="75" t="s">
        <v>211</v>
      </c>
      <c r="D147" s="45">
        <v>210</v>
      </c>
    </row>
    <row r="148" spans="1:7" ht="24.75" customHeight="1">
      <c r="A148" s="43"/>
      <c r="B148" s="59" t="s">
        <v>212</v>
      </c>
      <c r="C148" s="47"/>
      <c r="D148" s="39">
        <f t="shared" si="2"/>
        <v>385</v>
      </c>
      <c r="G148" s="71"/>
    </row>
    <row r="149" spans="1:4" ht="24.75" customHeight="1">
      <c r="A149" s="43">
        <v>2</v>
      </c>
      <c r="B149" s="44" t="s">
        <v>213</v>
      </c>
      <c r="C149" s="75" t="s">
        <v>214</v>
      </c>
      <c r="D149" s="45">
        <v>385</v>
      </c>
    </row>
    <row r="150" spans="1:7" ht="24.75" customHeight="1">
      <c r="A150" s="43"/>
      <c r="B150" s="59" t="s">
        <v>215</v>
      </c>
      <c r="C150" s="47"/>
      <c r="D150" s="39">
        <f t="shared" si="2"/>
        <v>1170</v>
      </c>
      <c r="G150" s="71"/>
    </row>
    <row r="151" spans="1:4" ht="37.5" customHeight="1">
      <c r="A151" s="43">
        <v>3</v>
      </c>
      <c r="B151" s="44" t="s">
        <v>216</v>
      </c>
      <c r="C151" s="82" t="s">
        <v>217</v>
      </c>
      <c r="D151" s="45">
        <v>1170</v>
      </c>
    </row>
    <row r="152" spans="1:7" ht="24.75" customHeight="1">
      <c r="A152" s="41" t="s">
        <v>218</v>
      </c>
      <c r="B152" s="59" t="s">
        <v>219</v>
      </c>
      <c r="C152" s="60"/>
      <c r="D152" s="39">
        <f>D156+D161+D164+D167+D153</f>
        <v>5469</v>
      </c>
      <c r="G152" s="71"/>
    </row>
    <row r="153" spans="1:7" ht="24.75" customHeight="1">
      <c r="A153" s="41"/>
      <c r="B153" s="59" t="s">
        <v>33</v>
      </c>
      <c r="C153" s="47"/>
      <c r="D153" s="39">
        <f>SUM(D154:D155)</f>
        <v>2025</v>
      </c>
      <c r="G153" s="71"/>
    </row>
    <row r="154" spans="1:7" ht="42" customHeight="1">
      <c r="A154" s="43">
        <v>1</v>
      </c>
      <c r="B154" s="77" t="s">
        <v>34</v>
      </c>
      <c r="C154" s="74" t="s">
        <v>220</v>
      </c>
      <c r="D154" s="12">
        <v>675</v>
      </c>
      <c r="G154" s="71"/>
    </row>
    <row r="155" spans="1:7" ht="40.5" customHeight="1">
      <c r="A155" s="43">
        <v>2</v>
      </c>
      <c r="B155" s="81"/>
      <c r="C155" s="74" t="s">
        <v>221</v>
      </c>
      <c r="D155" s="12">
        <f>1440-90</f>
        <v>1350</v>
      </c>
      <c r="G155" s="71"/>
    </row>
    <row r="156" spans="1:7" ht="24.75" customHeight="1">
      <c r="A156" s="41"/>
      <c r="B156" s="59" t="s">
        <v>222</v>
      </c>
      <c r="C156" s="47"/>
      <c r="D156" s="39">
        <f>SUM(D157:D160)</f>
        <v>569</v>
      </c>
      <c r="G156" s="71"/>
    </row>
    <row r="157" spans="1:4" ht="24.75" customHeight="1">
      <c r="A157" s="43">
        <v>3</v>
      </c>
      <c r="B157" s="62" t="s">
        <v>223</v>
      </c>
      <c r="C157" s="73" t="s">
        <v>224</v>
      </c>
      <c r="D157" s="12">
        <v>200</v>
      </c>
    </row>
    <row r="158" spans="1:4" ht="37.5" customHeight="1">
      <c r="A158" s="43">
        <v>4</v>
      </c>
      <c r="B158" s="62"/>
      <c r="C158" s="74" t="s">
        <v>225</v>
      </c>
      <c r="D158" s="12">
        <v>101</v>
      </c>
    </row>
    <row r="159" spans="1:4" ht="37.5" customHeight="1">
      <c r="A159" s="43">
        <v>5</v>
      </c>
      <c r="B159" s="62"/>
      <c r="C159" s="74" t="s">
        <v>226</v>
      </c>
      <c r="D159" s="12">
        <v>186</v>
      </c>
    </row>
    <row r="160" spans="1:4" ht="37.5" customHeight="1">
      <c r="A160" s="43">
        <v>6</v>
      </c>
      <c r="B160" s="62"/>
      <c r="C160" s="74" t="s">
        <v>227</v>
      </c>
      <c r="D160" s="12">
        <v>82</v>
      </c>
    </row>
    <row r="161" spans="1:7" ht="33" customHeight="1">
      <c r="A161" s="43"/>
      <c r="B161" s="59" t="s">
        <v>228</v>
      </c>
      <c r="C161" s="47"/>
      <c r="D161" s="39">
        <f>SUM(D162:D163)</f>
        <v>195</v>
      </c>
      <c r="G161" s="71"/>
    </row>
    <row r="162" spans="1:4" ht="24.75" customHeight="1">
      <c r="A162" s="43">
        <v>7</v>
      </c>
      <c r="B162" s="62" t="s">
        <v>229</v>
      </c>
      <c r="C162" s="73" t="s">
        <v>230</v>
      </c>
      <c r="D162" s="12">
        <v>153</v>
      </c>
    </row>
    <row r="163" spans="1:4" ht="24.75" customHeight="1">
      <c r="A163" s="43">
        <v>8</v>
      </c>
      <c r="B163" s="62"/>
      <c r="C163" s="73" t="s">
        <v>231</v>
      </c>
      <c r="D163" s="87">
        <v>42</v>
      </c>
    </row>
    <row r="164" spans="1:7" ht="24.75" customHeight="1">
      <c r="A164" s="43"/>
      <c r="B164" s="59" t="s">
        <v>232</v>
      </c>
      <c r="C164" s="47"/>
      <c r="D164" s="39">
        <f>SUM(D165:D166)</f>
        <v>336</v>
      </c>
      <c r="G164" s="71"/>
    </row>
    <row r="165" spans="1:4" ht="24.75" customHeight="1">
      <c r="A165" s="43">
        <v>9</v>
      </c>
      <c r="B165" s="77" t="s">
        <v>233</v>
      </c>
      <c r="C165" s="73" t="s">
        <v>234</v>
      </c>
      <c r="D165" s="12">
        <v>240</v>
      </c>
    </row>
    <row r="166" spans="1:4" ht="24.75" customHeight="1">
      <c r="A166" s="43">
        <v>10</v>
      </c>
      <c r="B166" s="81"/>
      <c r="C166" s="85" t="s">
        <v>235</v>
      </c>
      <c r="D166" s="12">
        <v>96</v>
      </c>
    </row>
    <row r="167" spans="2:7" ht="24.75" customHeight="1">
      <c r="B167" s="59" t="s">
        <v>236</v>
      </c>
      <c r="C167" s="47"/>
      <c r="D167" s="39">
        <f>SUM(D168:D170)</f>
        <v>2344</v>
      </c>
      <c r="G167" s="71"/>
    </row>
    <row r="168" spans="1:4" ht="24.75" customHeight="1">
      <c r="A168" s="43">
        <v>11</v>
      </c>
      <c r="B168" s="62" t="s">
        <v>237</v>
      </c>
      <c r="C168" s="73" t="s">
        <v>238</v>
      </c>
      <c r="D168" s="12">
        <v>1296</v>
      </c>
    </row>
    <row r="169" spans="1:4" s="67" customFormat="1" ht="37.5" customHeight="1">
      <c r="A169" s="43">
        <v>12</v>
      </c>
      <c r="B169" s="62"/>
      <c r="C169" s="74" t="s">
        <v>239</v>
      </c>
      <c r="D169" s="88">
        <v>496</v>
      </c>
    </row>
    <row r="170" spans="1:4" s="67" customFormat="1" ht="37.5" customHeight="1">
      <c r="A170" s="43">
        <v>13</v>
      </c>
      <c r="B170" s="62"/>
      <c r="C170" s="74" t="s">
        <v>240</v>
      </c>
      <c r="D170" s="88">
        <v>552</v>
      </c>
    </row>
    <row r="171" spans="2:7" ht="24.75" customHeight="1">
      <c r="B171" s="59" t="s">
        <v>241</v>
      </c>
      <c r="C171" s="60"/>
      <c r="D171" s="39">
        <f>D172+D176+D179</f>
        <v>746</v>
      </c>
      <c r="G171" s="71"/>
    </row>
    <row r="172" spans="1:7" ht="24.75" customHeight="1">
      <c r="A172" s="41"/>
      <c r="B172" s="59" t="s">
        <v>242</v>
      </c>
      <c r="C172" s="47"/>
      <c r="D172" s="39">
        <f>SUM(D173:D175)</f>
        <v>250</v>
      </c>
      <c r="G172" s="71"/>
    </row>
    <row r="173" spans="1:4" ht="24.75" customHeight="1">
      <c r="A173" s="43">
        <v>1</v>
      </c>
      <c r="B173" s="62" t="s">
        <v>243</v>
      </c>
      <c r="C173" s="73" t="s">
        <v>244</v>
      </c>
      <c r="D173" s="88">
        <v>60</v>
      </c>
    </row>
    <row r="174" spans="1:4" ht="24.75" customHeight="1">
      <c r="A174" s="43">
        <v>2</v>
      </c>
      <c r="B174" s="62"/>
      <c r="C174" s="75" t="s">
        <v>245</v>
      </c>
      <c r="D174" s="88">
        <v>100</v>
      </c>
    </row>
    <row r="175" spans="1:4" ht="24.75" customHeight="1">
      <c r="A175" s="43">
        <v>3</v>
      </c>
      <c r="B175" s="62"/>
      <c r="C175" s="73" t="s">
        <v>246</v>
      </c>
      <c r="D175" s="88">
        <v>90</v>
      </c>
    </row>
    <row r="176" spans="1:7" ht="24.75" customHeight="1">
      <c r="A176" s="43"/>
      <c r="B176" s="59" t="s">
        <v>247</v>
      </c>
      <c r="C176" s="47"/>
      <c r="D176" s="39">
        <f>SUM(D177:D178)</f>
        <v>216</v>
      </c>
      <c r="G176" s="71"/>
    </row>
    <row r="177" spans="1:4" ht="24.75" customHeight="1">
      <c r="A177" s="43">
        <v>4</v>
      </c>
      <c r="B177" s="62" t="s">
        <v>248</v>
      </c>
      <c r="C177" s="73" t="s">
        <v>249</v>
      </c>
      <c r="D177" s="89">
        <v>120</v>
      </c>
    </row>
    <row r="178" spans="1:4" ht="37.5" customHeight="1">
      <c r="A178" s="43">
        <v>5</v>
      </c>
      <c r="B178" s="62"/>
      <c r="C178" s="74" t="s">
        <v>250</v>
      </c>
      <c r="D178" s="88">
        <v>96</v>
      </c>
    </row>
    <row r="179" spans="1:7" ht="25.5" customHeight="1">
      <c r="A179" s="43"/>
      <c r="B179" s="59" t="s">
        <v>251</v>
      </c>
      <c r="C179" s="47"/>
      <c r="D179" s="39">
        <f>SUM(D180)</f>
        <v>280</v>
      </c>
      <c r="G179" s="71"/>
    </row>
    <row r="180" spans="1:4" ht="24.75" customHeight="1">
      <c r="A180" s="43">
        <v>6</v>
      </c>
      <c r="B180" s="44" t="s">
        <v>252</v>
      </c>
      <c r="C180" s="73" t="s">
        <v>253</v>
      </c>
      <c r="D180" s="88">
        <v>280</v>
      </c>
    </row>
    <row r="181" spans="1:7" ht="24.75" customHeight="1">
      <c r="A181" s="41" t="s">
        <v>254</v>
      </c>
      <c r="B181" s="59" t="s">
        <v>255</v>
      </c>
      <c r="C181" s="60"/>
      <c r="D181" s="39">
        <f>D182</f>
        <v>1048</v>
      </c>
      <c r="G181" s="71"/>
    </row>
    <row r="182" spans="1:7" ht="24.75" customHeight="1">
      <c r="A182" s="41"/>
      <c r="B182" s="59" t="s">
        <v>256</v>
      </c>
      <c r="C182" s="47"/>
      <c r="D182" s="39">
        <f aca="true" t="shared" si="3" ref="D182:D187">SUM(D183)</f>
        <v>1048</v>
      </c>
      <c r="G182" s="71"/>
    </row>
    <row r="183" spans="1:4" ht="24.75" customHeight="1">
      <c r="A183" s="43">
        <v>1</v>
      </c>
      <c r="B183" s="44" t="s">
        <v>257</v>
      </c>
      <c r="C183" s="73" t="s">
        <v>258</v>
      </c>
      <c r="D183" s="45">
        <v>1048</v>
      </c>
    </row>
    <row r="184" spans="1:7" ht="24.75" customHeight="1">
      <c r="A184" s="41" t="s">
        <v>259</v>
      </c>
      <c r="B184" s="59" t="s">
        <v>260</v>
      </c>
      <c r="C184" s="60"/>
      <c r="D184" s="39">
        <f>D185+D187</f>
        <v>776</v>
      </c>
      <c r="G184" s="71"/>
    </row>
    <row r="185" spans="1:7" ht="24.75" customHeight="1">
      <c r="A185" s="41"/>
      <c r="B185" s="59" t="s">
        <v>261</v>
      </c>
      <c r="C185" s="47"/>
      <c r="D185" s="39">
        <f t="shared" si="3"/>
        <v>200</v>
      </c>
      <c r="G185" s="71"/>
    </row>
    <row r="186" spans="1:4" ht="40.5" customHeight="1">
      <c r="A186" s="43">
        <v>1</v>
      </c>
      <c r="B186" s="75" t="s">
        <v>262</v>
      </c>
      <c r="C186" s="73" t="s">
        <v>263</v>
      </c>
      <c r="D186" s="45">
        <v>200</v>
      </c>
    </row>
    <row r="187" spans="1:7" ht="24.75" customHeight="1">
      <c r="A187" s="43"/>
      <c r="B187" s="59" t="s">
        <v>264</v>
      </c>
      <c r="C187" s="47"/>
      <c r="D187" s="39">
        <f t="shared" si="3"/>
        <v>576</v>
      </c>
      <c r="G187" s="71"/>
    </row>
    <row r="188" spans="1:4" ht="42" customHeight="1">
      <c r="A188" s="43">
        <v>2</v>
      </c>
      <c r="B188" s="75" t="s">
        <v>265</v>
      </c>
      <c r="C188" s="73" t="s">
        <v>266</v>
      </c>
      <c r="D188" s="45">
        <v>576</v>
      </c>
    </row>
    <row r="189" spans="1:7" ht="24.75" customHeight="1">
      <c r="A189" s="41" t="s">
        <v>267</v>
      </c>
      <c r="B189" s="59" t="s">
        <v>268</v>
      </c>
      <c r="C189" s="60"/>
      <c r="D189" s="39">
        <v>0</v>
      </c>
      <c r="G189" s="71"/>
    </row>
    <row r="190" spans="1:7" ht="24.75" customHeight="1">
      <c r="A190" s="41" t="s">
        <v>269</v>
      </c>
      <c r="B190" s="59" t="s">
        <v>270</v>
      </c>
      <c r="C190" s="60"/>
      <c r="D190" s="39">
        <v>0</v>
      </c>
      <c r="G190" s="71"/>
    </row>
  </sheetData>
  <sheetProtection/>
  <autoFilter ref="A1:G190"/>
  <mergeCells count="92">
    <mergeCell ref="A3:D3"/>
    <mergeCell ref="A6:C6"/>
    <mergeCell ref="B7:C7"/>
    <mergeCell ref="B8:C8"/>
    <mergeCell ref="B11:C11"/>
    <mergeCell ref="B15:C15"/>
    <mergeCell ref="B20:C20"/>
    <mergeCell ref="B26:C26"/>
    <mergeCell ref="B28:C28"/>
    <mergeCell ref="B39:C39"/>
    <mergeCell ref="B41:C41"/>
    <mergeCell ref="B44:C44"/>
    <mergeCell ref="B49:C49"/>
    <mergeCell ref="B53:C53"/>
    <mergeCell ref="B55:C55"/>
    <mergeCell ref="B56:C56"/>
    <mergeCell ref="B67:C67"/>
    <mergeCell ref="B76:C76"/>
    <mergeCell ref="B80:C80"/>
    <mergeCell ref="B82:C82"/>
    <mergeCell ref="B84:C84"/>
    <mergeCell ref="B86:C86"/>
    <mergeCell ref="B88:C88"/>
    <mergeCell ref="B89:C89"/>
    <mergeCell ref="B93:C93"/>
    <mergeCell ref="B96:C96"/>
    <mergeCell ref="B99:C99"/>
    <mergeCell ref="B106:C106"/>
    <mergeCell ref="B110:C110"/>
    <mergeCell ref="B112:C112"/>
    <mergeCell ref="B115:C115"/>
    <mergeCell ref="B118:C118"/>
    <mergeCell ref="B122:C122"/>
    <mergeCell ref="B125:C125"/>
    <mergeCell ref="B128:C128"/>
    <mergeCell ref="B130:C130"/>
    <mergeCell ref="B132:C132"/>
    <mergeCell ref="B134:C134"/>
    <mergeCell ref="B135:C135"/>
    <mergeCell ref="B140:C140"/>
    <mergeCell ref="B141:C141"/>
    <mergeCell ref="B142:C142"/>
    <mergeCell ref="B144:C144"/>
    <mergeCell ref="B145:C145"/>
    <mergeCell ref="B146:C146"/>
    <mergeCell ref="B148:C148"/>
    <mergeCell ref="B150:C150"/>
    <mergeCell ref="B152:C152"/>
    <mergeCell ref="B153:C153"/>
    <mergeCell ref="B156:C156"/>
    <mergeCell ref="B161:C161"/>
    <mergeCell ref="B164:C164"/>
    <mergeCell ref="B167:C167"/>
    <mergeCell ref="B171:C171"/>
    <mergeCell ref="B172:C172"/>
    <mergeCell ref="B176:C176"/>
    <mergeCell ref="B179:C179"/>
    <mergeCell ref="B181:C181"/>
    <mergeCell ref="B182:C182"/>
    <mergeCell ref="B184:C184"/>
    <mergeCell ref="B185:C185"/>
    <mergeCell ref="B187:C187"/>
    <mergeCell ref="B189:C189"/>
    <mergeCell ref="B190:C190"/>
    <mergeCell ref="B12:B14"/>
    <mergeCell ref="B16:B19"/>
    <mergeCell ref="B21:B25"/>
    <mergeCell ref="B29:B38"/>
    <mergeCell ref="B42:B43"/>
    <mergeCell ref="B45:B48"/>
    <mergeCell ref="B50:B52"/>
    <mergeCell ref="B57:B66"/>
    <mergeCell ref="B68:B75"/>
    <mergeCell ref="B77:B79"/>
    <mergeCell ref="B90:B92"/>
    <mergeCell ref="B94:B95"/>
    <mergeCell ref="B97:B98"/>
    <mergeCell ref="B100:B105"/>
    <mergeCell ref="B107:B109"/>
    <mergeCell ref="B113:B114"/>
    <mergeCell ref="B116:B117"/>
    <mergeCell ref="B119:B121"/>
    <mergeCell ref="B123:B124"/>
    <mergeCell ref="B126:B127"/>
    <mergeCell ref="B136:B139"/>
    <mergeCell ref="B154:B155"/>
    <mergeCell ref="B157:B160"/>
    <mergeCell ref="B162:B163"/>
    <mergeCell ref="B165:B166"/>
    <mergeCell ref="B168:B170"/>
    <mergeCell ref="B173:B175"/>
    <mergeCell ref="B177:B178"/>
  </mergeCells>
  <printOptions/>
  <pageMargins left="0.9840277777777777" right="0.9840277777777777" top="0.5902777777777778" bottom="0.5902777777777778" header="0.5118055555555555" footer="0.5118055555555555"/>
  <pageSetup errors="NA" firstPageNumber="1" useFirstPageNumber="1" fitToHeight="0" fitToWidth="1" horizontalDpi="600" verticalDpi="600" orientation="portrait" paperSize="9" scale="74"/>
  <rowBreaks count="5" manualBreakCount="5">
    <brk id="35" max="3" man="1"/>
    <brk id="65" max="3" man="1"/>
    <brk id="98" max="3" man="1"/>
    <brk id="133" max="3" man="1"/>
    <brk id="1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85" zoomScaleNormal="85" zoomScaleSheetLayoutView="85" workbookViewId="0" topLeftCell="A1">
      <selection activeCell="A3" sqref="A3:E3"/>
    </sheetView>
  </sheetViews>
  <sheetFormatPr defaultColWidth="9.00390625" defaultRowHeight="14.25"/>
  <cols>
    <col min="1" max="1" width="6.375" style="0" customWidth="1"/>
    <col min="3" max="3" width="64.875" style="0" customWidth="1"/>
    <col min="4" max="4" width="17.50390625" style="0" customWidth="1"/>
    <col min="5" max="5" width="16.625" style="0" customWidth="1"/>
  </cols>
  <sheetData>
    <row r="1" ht="25.5">
      <c r="A1" s="27" t="s">
        <v>271</v>
      </c>
    </row>
    <row r="2" spans="2:5" ht="15" customHeight="1">
      <c r="B2" s="28"/>
      <c r="C2" s="28"/>
      <c r="D2" s="28"/>
      <c r="E2" s="28"/>
    </row>
    <row r="3" spans="1:5" ht="29.25">
      <c r="A3" s="57" t="s">
        <v>272</v>
      </c>
      <c r="B3" s="57"/>
      <c r="C3" s="57"/>
      <c r="D3" s="57"/>
      <c r="E3" s="57"/>
    </row>
    <row r="4" spans="1:5" ht="15">
      <c r="A4" s="30"/>
      <c r="B4" s="30"/>
      <c r="C4" s="30"/>
      <c r="D4" s="30"/>
      <c r="E4" s="30"/>
    </row>
    <row r="5" spans="1:5" ht="36.75" customHeight="1">
      <c r="A5" s="38" t="s">
        <v>26</v>
      </c>
      <c r="B5" s="58" t="s">
        <v>27</v>
      </c>
      <c r="C5" s="38" t="s">
        <v>273</v>
      </c>
      <c r="D5" s="38" t="s">
        <v>274</v>
      </c>
      <c r="E5" s="38" t="s">
        <v>275</v>
      </c>
    </row>
    <row r="6" spans="1:5" ht="24.75" customHeight="1">
      <c r="A6" s="38" t="s">
        <v>276</v>
      </c>
      <c r="B6" s="38"/>
      <c r="C6" s="38"/>
      <c r="D6" s="38"/>
      <c r="E6" s="39">
        <f>E7+E19</f>
        <v>2894</v>
      </c>
    </row>
    <row r="7" spans="1:5" ht="24.75" customHeight="1">
      <c r="A7" s="41" t="s">
        <v>31</v>
      </c>
      <c r="B7" s="59" t="s">
        <v>277</v>
      </c>
      <c r="C7" s="60"/>
      <c r="D7" s="42"/>
      <c r="E7" s="39">
        <f>E8+E10+E13+E15</f>
        <v>1468</v>
      </c>
    </row>
    <row r="8" spans="1:5" ht="24.75" customHeight="1">
      <c r="A8" s="41"/>
      <c r="B8" s="59" t="s">
        <v>278</v>
      </c>
      <c r="C8" s="47"/>
      <c r="D8" s="42"/>
      <c r="E8" s="39">
        <f>SUM(E9)</f>
        <v>400</v>
      </c>
    </row>
    <row r="9" spans="1:5" ht="24.75" customHeight="1">
      <c r="A9" s="43">
        <v>1</v>
      </c>
      <c r="B9" s="44" t="s">
        <v>144</v>
      </c>
      <c r="C9" s="61" t="s">
        <v>279</v>
      </c>
      <c r="D9" s="61" t="s">
        <v>280</v>
      </c>
      <c r="E9" s="45">
        <v>400</v>
      </c>
    </row>
    <row r="10" spans="1:5" ht="24.75" customHeight="1">
      <c r="A10" s="43"/>
      <c r="B10" s="59" t="s">
        <v>281</v>
      </c>
      <c r="C10" s="47"/>
      <c r="D10" s="61"/>
      <c r="E10" s="39">
        <f>SUM(E11:E12)</f>
        <v>98</v>
      </c>
    </row>
    <row r="11" spans="1:5" ht="24.75" customHeight="1">
      <c r="A11" s="43">
        <v>2</v>
      </c>
      <c r="B11" s="62" t="s">
        <v>154</v>
      </c>
      <c r="C11" s="61" t="s">
        <v>282</v>
      </c>
      <c r="D11" s="61" t="s">
        <v>280</v>
      </c>
      <c r="E11" s="45">
        <v>26</v>
      </c>
    </row>
    <row r="12" spans="1:5" ht="24.75" customHeight="1">
      <c r="A12" s="43">
        <v>3</v>
      </c>
      <c r="B12" s="62"/>
      <c r="C12" s="61" t="s">
        <v>283</v>
      </c>
      <c r="D12" s="61" t="s">
        <v>280</v>
      </c>
      <c r="E12" s="45">
        <v>72</v>
      </c>
    </row>
    <row r="13" spans="1:5" ht="24.75" customHeight="1">
      <c r="A13" s="43"/>
      <c r="B13" s="59" t="s">
        <v>284</v>
      </c>
      <c r="C13" s="47"/>
      <c r="D13" s="61"/>
      <c r="E13" s="39">
        <f>SUM(E14)</f>
        <v>500</v>
      </c>
    </row>
    <row r="14" spans="1:5" ht="24.75" customHeight="1">
      <c r="A14" s="43">
        <v>4</v>
      </c>
      <c r="B14" s="44" t="s">
        <v>185</v>
      </c>
      <c r="C14" s="61" t="s">
        <v>285</v>
      </c>
      <c r="D14" s="61" t="s">
        <v>280</v>
      </c>
      <c r="E14" s="45">
        <v>500</v>
      </c>
    </row>
    <row r="15" spans="1:5" ht="24.75" customHeight="1">
      <c r="A15" s="43"/>
      <c r="B15" s="59" t="s">
        <v>286</v>
      </c>
      <c r="C15" s="47"/>
      <c r="D15" s="61"/>
      <c r="E15" s="39">
        <f>SUM(E16:E18)</f>
        <v>470</v>
      </c>
    </row>
    <row r="16" spans="1:5" ht="24.75" customHeight="1">
      <c r="A16" s="43">
        <v>5</v>
      </c>
      <c r="B16" s="62" t="s">
        <v>287</v>
      </c>
      <c r="C16" s="61" t="s">
        <v>288</v>
      </c>
      <c r="D16" s="61" t="s">
        <v>280</v>
      </c>
      <c r="E16" s="45">
        <v>120</v>
      </c>
    </row>
    <row r="17" spans="1:5" ht="24.75" customHeight="1">
      <c r="A17" s="43">
        <v>6</v>
      </c>
      <c r="B17" s="62"/>
      <c r="C17" s="61" t="s">
        <v>289</v>
      </c>
      <c r="D17" s="61" t="s">
        <v>280</v>
      </c>
      <c r="E17" s="45">
        <v>150</v>
      </c>
    </row>
    <row r="18" spans="1:5" ht="24.75" customHeight="1">
      <c r="A18" s="43">
        <v>7</v>
      </c>
      <c r="B18" s="62"/>
      <c r="C18" s="61" t="s">
        <v>290</v>
      </c>
      <c r="D18" s="61" t="s">
        <v>280</v>
      </c>
      <c r="E18" s="45">
        <v>200</v>
      </c>
    </row>
    <row r="19" spans="1:5" ht="24.75" customHeight="1">
      <c r="A19" s="41" t="s">
        <v>91</v>
      </c>
      <c r="B19" s="63" t="s">
        <v>291</v>
      </c>
      <c r="C19" s="64"/>
      <c r="D19" s="53"/>
      <c r="E19" s="54">
        <f>E20+E22</f>
        <v>1426</v>
      </c>
    </row>
    <row r="20" spans="1:5" ht="24.75" customHeight="1">
      <c r="A20" s="41"/>
      <c r="B20" s="59" t="s">
        <v>292</v>
      </c>
      <c r="C20" s="47"/>
      <c r="D20" s="53"/>
      <c r="E20" s="39">
        <f>SUM(E21)</f>
        <v>626</v>
      </c>
    </row>
    <row r="21" spans="1:5" ht="43.5" customHeight="1">
      <c r="A21" s="56">
        <v>1</v>
      </c>
      <c r="B21" s="65" t="s">
        <v>293</v>
      </c>
      <c r="C21" s="66" t="s">
        <v>294</v>
      </c>
      <c r="D21" s="61" t="s">
        <v>280</v>
      </c>
      <c r="E21" s="45">
        <v>626</v>
      </c>
    </row>
    <row r="22" spans="1:5" ht="25.5" customHeight="1">
      <c r="A22" s="56"/>
      <c r="B22" s="59" t="s">
        <v>295</v>
      </c>
      <c r="C22" s="47"/>
      <c r="D22" s="61"/>
      <c r="E22" s="39">
        <f>SUM(E23:E27)</f>
        <v>800</v>
      </c>
    </row>
    <row r="23" spans="1:5" ht="25.5" customHeight="1">
      <c r="A23" s="56">
        <v>2</v>
      </c>
      <c r="B23" s="65" t="s">
        <v>296</v>
      </c>
      <c r="C23" s="61" t="s">
        <v>297</v>
      </c>
      <c r="D23" s="61" t="s">
        <v>280</v>
      </c>
      <c r="E23" s="45">
        <v>72</v>
      </c>
    </row>
    <row r="24" spans="1:5" ht="25.5" customHeight="1">
      <c r="A24" s="56">
        <v>3</v>
      </c>
      <c r="B24" s="65" t="s">
        <v>296</v>
      </c>
      <c r="C24" s="61" t="s">
        <v>298</v>
      </c>
      <c r="D24" s="61" t="s">
        <v>280</v>
      </c>
      <c r="E24" s="45">
        <v>36</v>
      </c>
    </row>
    <row r="25" spans="1:5" ht="25.5" customHeight="1">
      <c r="A25" s="56">
        <v>4</v>
      </c>
      <c r="B25" s="65" t="s">
        <v>296</v>
      </c>
      <c r="C25" s="61" t="s">
        <v>299</v>
      </c>
      <c r="D25" s="61" t="s">
        <v>280</v>
      </c>
      <c r="E25" s="45">
        <v>36</v>
      </c>
    </row>
    <row r="26" spans="1:5" ht="25.5" customHeight="1">
      <c r="A26" s="56">
        <v>5</v>
      </c>
      <c r="B26" s="65" t="s">
        <v>296</v>
      </c>
      <c r="C26" s="61" t="s">
        <v>300</v>
      </c>
      <c r="D26" s="61" t="s">
        <v>280</v>
      </c>
      <c r="E26" s="45">
        <v>40</v>
      </c>
    </row>
    <row r="27" spans="1:5" ht="25.5" customHeight="1">
      <c r="A27" s="56">
        <v>6</v>
      </c>
      <c r="B27" s="65" t="s">
        <v>296</v>
      </c>
      <c r="C27" s="61" t="s">
        <v>301</v>
      </c>
      <c r="D27" s="61" t="s">
        <v>280</v>
      </c>
      <c r="E27" s="45">
        <v>616</v>
      </c>
    </row>
  </sheetData>
  <sheetProtection/>
  <mergeCells count="12">
    <mergeCell ref="A3:E3"/>
    <mergeCell ref="A6:C6"/>
    <mergeCell ref="B7:C7"/>
    <mergeCell ref="B8:C8"/>
    <mergeCell ref="B10:C10"/>
    <mergeCell ref="B13:C13"/>
    <mergeCell ref="B15:C15"/>
    <mergeCell ref="B19:C19"/>
    <mergeCell ref="B20:C20"/>
    <mergeCell ref="B22:C22"/>
    <mergeCell ref="B11:B12"/>
    <mergeCell ref="B16:B18"/>
  </mergeCells>
  <printOptions horizontalCentered="1"/>
  <pageMargins left="0.9840277777777777" right="0.9840277777777777" top="0.5902777777777778" bottom="0.5902777777777778" header="0.5118055555555555" footer="0.5118055555555555"/>
  <pageSetup errors="NA" firstPageNumber="1" useFirstPageNumber="1" fitToHeight="0" fitToWidth="1"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Normal="85" zoomScaleSheetLayoutView="100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14.25"/>
  <cols>
    <col min="1" max="1" width="8.125" style="0" customWidth="1"/>
    <col min="2" max="2" width="25.875" style="0" customWidth="1"/>
    <col min="3" max="4" width="36.625" style="0" customWidth="1"/>
  </cols>
  <sheetData>
    <row r="1" ht="25.5">
      <c r="A1" s="27" t="s">
        <v>302</v>
      </c>
    </row>
    <row r="2" spans="2:4" ht="15" customHeight="1">
      <c r="B2" s="28"/>
      <c r="C2" s="28"/>
      <c r="D2" s="28"/>
    </row>
    <row r="3" spans="1:4" ht="48" customHeight="1">
      <c r="A3" s="29" t="s">
        <v>303</v>
      </c>
      <c r="B3" s="29"/>
      <c r="C3" s="29"/>
      <c r="D3" s="29"/>
    </row>
    <row r="4" spans="1:4" ht="15">
      <c r="A4" s="30"/>
      <c r="B4" s="30"/>
      <c r="C4" s="30"/>
      <c r="D4" s="31"/>
    </row>
    <row r="5" spans="1:4" ht="24.75" customHeight="1">
      <c r="A5" s="32" t="s">
        <v>26</v>
      </c>
      <c r="B5" s="33" t="s">
        <v>27</v>
      </c>
      <c r="C5" s="34" t="s">
        <v>304</v>
      </c>
      <c r="D5" s="34"/>
    </row>
    <row r="6" spans="1:4" ht="24.75" customHeight="1">
      <c r="A6" s="35"/>
      <c r="B6" s="36"/>
      <c r="C6" s="37" t="s">
        <v>305</v>
      </c>
      <c r="D6" s="34" t="s">
        <v>306</v>
      </c>
    </row>
    <row r="7" spans="1:4" ht="24.75" customHeight="1">
      <c r="A7" s="38" t="s">
        <v>307</v>
      </c>
      <c r="B7" s="38"/>
      <c r="C7" s="39">
        <f>C8+C10+C16+C24+C26+C28+C32+C36+C38+C42+C49+C53+C59+C64</f>
        <v>23120</v>
      </c>
      <c r="D7" s="40">
        <f>D10+D16</f>
        <v>3500</v>
      </c>
    </row>
    <row r="8" spans="1:4" ht="24.75" customHeight="1">
      <c r="A8" s="41" t="s">
        <v>31</v>
      </c>
      <c r="B8" s="42" t="s">
        <v>308</v>
      </c>
      <c r="C8" s="39">
        <v>8000</v>
      </c>
      <c r="D8" s="40"/>
    </row>
    <row r="9" spans="1:4" ht="24.75" customHeight="1">
      <c r="A9" s="43">
        <v>1</v>
      </c>
      <c r="B9" s="44" t="s">
        <v>34</v>
      </c>
      <c r="C9" s="45">
        <v>8000</v>
      </c>
      <c r="D9" s="46"/>
    </row>
    <row r="10" spans="1:4" ht="24.75" customHeight="1">
      <c r="A10" s="41" t="s">
        <v>91</v>
      </c>
      <c r="B10" s="47" t="s">
        <v>309</v>
      </c>
      <c r="C10" s="48">
        <f>SUM(C11:C15)</f>
        <v>5945</v>
      </c>
      <c r="D10" s="49">
        <v>2530</v>
      </c>
    </row>
    <row r="11" spans="1:4" ht="24.75" customHeight="1">
      <c r="A11" s="43">
        <v>1</v>
      </c>
      <c r="B11" s="44" t="s">
        <v>34</v>
      </c>
      <c r="C11" s="45">
        <v>5690</v>
      </c>
      <c r="D11" s="46">
        <v>2500</v>
      </c>
    </row>
    <row r="12" spans="1:4" ht="24.75" customHeight="1">
      <c r="A12" s="43">
        <v>2</v>
      </c>
      <c r="B12" s="44" t="s">
        <v>124</v>
      </c>
      <c r="C12" s="45">
        <v>110</v>
      </c>
      <c r="D12" s="46">
        <v>30</v>
      </c>
    </row>
    <row r="13" spans="1:4" ht="24.75" customHeight="1">
      <c r="A13" s="43">
        <v>3</v>
      </c>
      <c r="B13" s="44" t="s">
        <v>310</v>
      </c>
      <c r="C13" s="45">
        <v>20</v>
      </c>
      <c r="D13" s="46"/>
    </row>
    <row r="14" spans="1:4" ht="24.75" customHeight="1">
      <c r="A14" s="43">
        <v>4</v>
      </c>
      <c r="B14" s="44" t="s">
        <v>311</v>
      </c>
      <c r="C14" s="45">
        <v>50</v>
      </c>
      <c r="D14" s="46"/>
    </row>
    <row r="15" spans="1:4" ht="24.75" customHeight="1">
      <c r="A15" s="43">
        <v>5</v>
      </c>
      <c r="B15" s="44" t="s">
        <v>127</v>
      </c>
      <c r="C15" s="45">
        <v>75</v>
      </c>
      <c r="D15" s="46"/>
    </row>
    <row r="16" spans="1:4" ht="24.75" customHeight="1">
      <c r="A16" s="41" t="s">
        <v>132</v>
      </c>
      <c r="B16" s="42" t="s">
        <v>312</v>
      </c>
      <c r="C16" s="39">
        <f>SUM(C17:C23)</f>
        <v>1896</v>
      </c>
      <c r="D16" s="40">
        <v>970</v>
      </c>
    </row>
    <row r="17" spans="1:4" ht="24.75" customHeight="1">
      <c r="A17" s="43">
        <v>1</v>
      </c>
      <c r="B17" s="50" t="s">
        <v>34</v>
      </c>
      <c r="C17" s="51">
        <v>640</v>
      </c>
      <c r="D17" s="52"/>
    </row>
    <row r="18" spans="1:4" ht="24.75" customHeight="1">
      <c r="A18" s="43">
        <v>2</v>
      </c>
      <c r="B18" s="50" t="s">
        <v>166</v>
      </c>
      <c r="C18" s="51">
        <v>31</v>
      </c>
      <c r="D18" s="52"/>
    </row>
    <row r="19" spans="1:4" ht="24.75" customHeight="1">
      <c r="A19" s="43">
        <v>3</v>
      </c>
      <c r="B19" s="50" t="s">
        <v>178</v>
      </c>
      <c r="C19" s="51">
        <v>30</v>
      </c>
      <c r="D19" s="52"/>
    </row>
    <row r="20" spans="1:4" ht="24.75" customHeight="1">
      <c r="A20" s="43">
        <v>4</v>
      </c>
      <c r="B20" s="50" t="s">
        <v>182</v>
      </c>
      <c r="C20" s="51">
        <v>5</v>
      </c>
      <c r="D20" s="52"/>
    </row>
    <row r="21" spans="1:4" ht="24.75" customHeight="1">
      <c r="A21" s="43">
        <v>5</v>
      </c>
      <c r="B21" s="50" t="s">
        <v>185</v>
      </c>
      <c r="C21" s="51">
        <v>210</v>
      </c>
      <c r="D21" s="52"/>
    </row>
    <row r="22" spans="1:4" ht="24.75" customHeight="1">
      <c r="A22" s="43">
        <v>6</v>
      </c>
      <c r="B22" s="50" t="s">
        <v>188</v>
      </c>
      <c r="C22" s="51">
        <v>100</v>
      </c>
      <c r="D22" s="52"/>
    </row>
    <row r="23" spans="1:4" ht="24.75" customHeight="1">
      <c r="A23" s="43">
        <v>7</v>
      </c>
      <c r="B23" s="50" t="s">
        <v>174</v>
      </c>
      <c r="C23" s="51">
        <v>880</v>
      </c>
      <c r="D23" s="52"/>
    </row>
    <row r="24" spans="1:4" ht="24.75" customHeight="1">
      <c r="A24" s="41" t="s">
        <v>190</v>
      </c>
      <c r="B24" s="53" t="s">
        <v>313</v>
      </c>
      <c r="C24" s="54">
        <f>SUM(C25:C25)</f>
        <v>300</v>
      </c>
      <c r="D24" s="55"/>
    </row>
    <row r="25" spans="1:4" ht="24.75" customHeight="1">
      <c r="A25" s="56">
        <v>1</v>
      </c>
      <c r="B25" s="50" t="s">
        <v>34</v>
      </c>
      <c r="C25" s="45">
        <v>300</v>
      </c>
      <c r="D25" s="46"/>
    </row>
    <row r="26" spans="1:4" ht="24.75" customHeight="1">
      <c r="A26" s="41" t="s">
        <v>198</v>
      </c>
      <c r="B26" s="53" t="s">
        <v>314</v>
      </c>
      <c r="C26" s="54">
        <f>SUM(C27:C27)</f>
        <v>430</v>
      </c>
      <c r="D26" s="55"/>
    </row>
    <row r="27" spans="1:4" ht="24.75" customHeight="1">
      <c r="A27" s="56">
        <v>1</v>
      </c>
      <c r="B27" s="50" t="s">
        <v>296</v>
      </c>
      <c r="C27" s="45">
        <v>430</v>
      </c>
      <c r="D27" s="46"/>
    </row>
    <row r="28" spans="1:4" ht="24.75" customHeight="1">
      <c r="A28" s="41" t="s">
        <v>200</v>
      </c>
      <c r="B28" s="53" t="s">
        <v>315</v>
      </c>
      <c r="C28" s="54">
        <f>SUM(C29:C31)</f>
        <v>286</v>
      </c>
      <c r="D28" s="55"/>
    </row>
    <row r="29" spans="1:4" ht="24.75" customHeight="1">
      <c r="A29" s="56">
        <v>1</v>
      </c>
      <c r="B29" s="50" t="s">
        <v>34</v>
      </c>
      <c r="C29" s="45">
        <v>166</v>
      </c>
      <c r="D29" s="46"/>
    </row>
    <row r="30" spans="1:4" ht="24.75" customHeight="1">
      <c r="A30" s="56">
        <v>2</v>
      </c>
      <c r="B30" s="50" t="s">
        <v>316</v>
      </c>
      <c r="C30" s="45">
        <v>60</v>
      </c>
      <c r="D30" s="46"/>
    </row>
    <row r="31" spans="1:4" ht="24.75" customHeight="1">
      <c r="A31" s="56">
        <v>3</v>
      </c>
      <c r="B31" s="50" t="s">
        <v>203</v>
      </c>
      <c r="C31" s="45">
        <v>60</v>
      </c>
      <c r="D31" s="46"/>
    </row>
    <row r="32" spans="1:4" ht="24.75" customHeight="1">
      <c r="A32" s="41" t="s">
        <v>205</v>
      </c>
      <c r="B32" s="53" t="s">
        <v>317</v>
      </c>
      <c r="C32" s="54">
        <f>SUM(C33:C35)</f>
        <v>2625</v>
      </c>
      <c r="D32" s="55"/>
    </row>
    <row r="33" spans="1:4" ht="24.75" customHeight="1">
      <c r="A33" s="56">
        <v>1</v>
      </c>
      <c r="B33" s="50" t="s">
        <v>34</v>
      </c>
      <c r="C33" s="51">
        <v>2500</v>
      </c>
      <c r="D33" s="52"/>
    </row>
    <row r="34" spans="1:4" ht="24.75" customHeight="1">
      <c r="A34" s="56">
        <v>2</v>
      </c>
      <c r="B34" s="50" t="s">
        <v>318</v>
      </c>
      <c r="C34" s="51">
        <v>100</v>
      </c>
      <c r="D34" s="52"/>
    </row>
    <row r="35" spans="1:4" ht="24.75" customHeight="1">
      <c r="A35" s="56">
        <v>3</v>
      </c>
      <c r="B35" s="50" t="s">
        <v>319</v>
      </c>
      <c r="C35" s="51">
        <v>25</v>
      </c>
      <c r="D35" s="52"/>
    </row>
    <row r="36" spans="1:4" ht="24.75" customHeight="1">
      <c r="A36" s="41" t="s">
        <v>207</v>
      </c>
      <c r="B36" s="53" t="s">
        <v>320</v>
      </c>
      <c r="C36" s="54">
        <f>SUM(C37:C37)</f>
        <v>207</v>
      </c>
      <c r="D36" s="55"/>
    </row>
    <row r="37" spans="1:4" ht="24.75" customHeight="1">
      <c r="A37" s="56">
        <v>1</v>
      </c>
      <c r="B37" s="50" t="s">
        <v>34</v>
      </c>
      <c r="C37" s="45">
        <v>207</v>
      </c>
      <c r="D37" s="46"/>
    </row>
    <row r="38" spans="1:4" ht="24.75" customHeight="1">
      <c r="A38" s="41" t="s">
        <v>218</v>
      </c>
      <c r="B38" s="53" t="s">
        <v>321</v>
      </c>
      <c r="C38" s="54">
        <f>SUM(C39:C41)</f>
        <v>211</v>
      </c>
      <c r="D38" s="55"/>
    </row>
    <row r="39" spans="1:4" ht="24.75" customHeight="1">
      <c r="A39" s="56">
        <v>1</v>
      </c>
      <c r="B39" s="50" t="s">
        <v>322</v>
      </c>
      <c r="C39" s="45">
        <v>80</v>
      </c>
      <c r="D39" s="46"/>
    </row>
    <row r="40" spans="1:4" ht="24.75" customHeight="1">
      <c r="A40" s="56">
        <v>2</v>
      </c>
      <c r="B40" s="50" t="s">
        <v>229</v>
      </c>
      <c r="C40" s="45">
        <v>80</v>
      </c>
      <c r="D40" s="46"/>
    </row>
    <row r="41" spans="1:4" ht="24.75" customHeight="1">
      <c r="A41" s="56">
        <v>3</v>
      </c>
      <c r="B41" s="50" t="s">
        <v>323</v>
      </c>
      <c r="C41" s="45">
        <v>51</v>
      </c>
      <c r="D41" s="46"/>
    </row>
    <row r="42" spans="1:4" ht="24.75" customHeight="1">
      <c r="A42" s="41" t="s">
        <v>324</v>
      </c>
      <c r="B42" s="53" t="s">
        <v>325</v>
      </c>
      <c r="C42" s="54">
        <f>SUM(C43:C48)</f>
        <v>180</v>
      </c>
      <c r="D42" s="55"/>
    </row>
    <row r="43" spans="1:4" ht="24.75" customHeight="1">
      <c r="A43" s="56">
        <v>1</v>
      </c>
      <c r="B43" s="50" t="s">
        <v>34</v>
      </c>
      <c r="C43" s="45">
        <v>50</v>
      </c>
      <c r="D43" s="46"/>
    </row>
    <row r="44" spans="1:4" ht="24.75" customHeight="1">
      <c r="A44" s="56">
        <v>2</v>
      </c>
      <c r="B44" s="50" t="s">
        <v>326</v>
      </c>
      <c r="C44" s="45">
        <v>10</v>
      </c>
      <c r="D44" s="46"/>
    </row>
    <row r="45" spans="1:4" ht="24.75" customHeight="1">
      <c r="A45" s="56">
        <v>3</v>
      </c>
      <c r="B45" s="50" t="s">
        <v>327</v>
      </c>
      <c r="C45" s="45">
        <v>20</v>
      </c>
      <c r="D45" s="46"/>
    </row>
    <row r="46" spans="1:4" ht="24.75" customHeight="1">
      <c r="A46" s="56">
        <v>4</v>
      </c>
      <c r="B46" s="50" t="s">
        <v>328</v>
      </c>
      <c r="C46" s="45">
        <v>50</v>
      </c>
      <c r="D46" s="46"/>
    </row>
    <row r="47" spans="1:4" ht="24.75" customHeight="1">
      <c r="A47" s="56">
        <v>5</v>
      </c>
      <c r="B47" s="50" t="s">
        <v>329</v>
      </c>
      <c r="C47" s="45">
        <v>20</v>
      </c>
      <c r="D47" s="46"/>
    </row>
    <row r="48" spans="1:4" ht="24.75" customHeight="1">
      <c r="A48" s="56">
        <v>6</v>
      </c>
      <c r="B48" s="50" t="s">
        <v>330</v>
      </c>
      <c r="C48" s="45">
        <v>30</v>
      </c>
      <c r="D48" s="46"/>
    </row>
    <row r="49" spans="1:4" ht="24.75" customHeight="1">
      <c r="A49" s="41" t="s">
        <v>254</v>
      </c>
      <c r="B49" s="53" t="s">
        <v>331</v>
      </c>
      <c r="C49" s="54">
        <f>SUM(C50:C52)</f>
        <v>798</v>
      </c>
      <c r="D49" s="55"/>
    </row>
    <row r="50" spans="1:4" ht="24.75" customHeight="1">
      <c r="A50" s="56">
        <v>1</v>
      </c>
      <c r="B50" s="50" t="s">
        <v>332</v>
      </c>
      <c r="C50" s="45">
        <v>500</v>
      </c>
      <c r="D50" s="46"/>
    </row>
    <row r="51" spans="1:4" ht="24.75" customHeight="1">
      <c r="A51" s="56">
        <v>2</v>
      </c>
      <c r="B51" s="50" t="s">
        <v>257</v>
      </c>
      <c r="C51" s="45">
        <v>258</v>
      </c>
      <c r="D51" s="46"/>
    </row>
    <row r="52" spans="1:4" ht="24.75" customHeight="1">
      <c r="A52" s="56">
        <v>3</v>
      </c>
      <c r="B52" s="50" t="s">
        <v>333</v>
      </c>
      <c r="C52" s="45">
        <v>40</v>
      </c>
      <c r="D52" s="46"/>
    </row>
    <row r="53" spans="1:4" ht="24.75" customHeight="1">
      <c r="A53" s="41" t="s">
        <v>259</v>
      </c>
      <c r="B53" s="53" t="s">
        <v>334</v>
      </c>
      <c r="C53" s="54">
        <f>SUM(C54:C58)</f>
        <v>620</v>
      </c>
      <c r="D53" s="55"/>
    </row>
    <row r="54" spans="1:4" ht="24.75" customHeight="1">
      <c r="A54" s="56">
        <v>1</v>
      </c>
      <c r="B54" s="50" t="s">
        <v>335</v>
      </c>
      <c r="C54" s="45">
        <v>50</v>
      </c>
      <c r="D54" s="46"/>
    </row>
    <row r="55" spans="1:4" ht="24.75" customHeight="1">
      <c r="A55" s="56">
        <v>2</v>
      </c>
      <c r="B55" s="50" t="s">
        <v>336</v>
      </c>
      <c r="C55" s="45">
        <v>20</v>
      </c>
      <c r="D55" s="46"/>
    </row>
    <row r="56" spans="1:4" ht="24.75" customHeight="1">
      <c r="A56" s="56">
        <v>3</v>
      </c>
      <c r="B56" s="50" t="s">
        <v>337</v>
      </c>
      <c r="C56" s="45">
        <v>100</v>
      </c>
      <c r="D56" s="46"/>
    </row>
    <row r="57" spans="1:4" ht="24.75" customHeight="1">
      <c r="A57" s="56">
        <v>4</v>
      </c>
      <c r="B57" s="50" t="s">
        <v>262</v>
      </c>
      <c r="C57" s="45">
        <v>50</v>
      </c>
      <c r="D57" s="46"/>
    </row>
    <row r="58" spans="1:4" ht="24.75" customHeight="1">
      <c r="A58" s="56">
        <v>5</v>
      </c>
      <c r="B58" s="50" t="s">
        <v>265</v>
      </c>
      <c r="C58" s="45">
        <v>400</v>
      </c>
      <c r="D58" s="46"/>
    </row>
    <row r="59" spans="1:4" ht="24.75" customHeight="1">
      <c r="A59" s="41" t="s">
        <v>267</v>
      </c>
      <c r="B59" s="53" t="s">
        <v>338</v>
      </c>
      <c r="C59" s="54">
        <f>SUM(C60:C63)</f>
        <v>1122</v>
      </c>
      <c r="D59" s="55"/>
    </row>
    <row r="60" spans="1:4" ht="24.75" customHeight="1">
      <c r="A60" s="56">
        <v>1</v>
      </c>
      <c r="B60" s="50" t="s">
        <v>34</v>
      </c>
      <c r="C60" s="45">
        <v>650</v>
      </c>
      <c r="D60" s="46"/>
    </row>
    <row r="61" spans="1:4" ht="24.75" customHeight="1">
      <c r="A61" s="56">
        <v>2</v>
      </c>
      <c r="B61" s="50" t="s">
        <v>339</v>
      </c>
      <c r="C61" s="45">
        <v>260</v>
      </c>
      <c r="D61" s="46"/>
    </row>
    <row r="62" spans="1:4" ht="24.75" customHeight="1">
      <c r="A62" s="56">
        <v>3</v>
      </c>
      <c r="B62" s="50" t="s">
        <v>340</v>
      </c>
      <c r="C62" s="45">
        <v>192</v>
      </c>
      <c r="D62" s="46"/>
    </row>
    <row r="63" spans="1:4" ht="24.75" customHeight="1">
      <c r="A63" s="56">
        <v>4</v>
      </c>
      <c r="B63" s="50" t="s">
        <v>341</v>
      </c>
      <c r="C63" s="45">
        <v>20</v>
      </c>
      <c r="D63" s="46"/>
    </row>
    <row r="64" spans="1:4" ht="24.75" customHeight="1">
      <c r="A64" s="41" t="s">
        <v>269</v>
      </c>
      <c r="B64" s="53" t="s">
        <v>342</v>
      </c>
      <c r="C64" s="54">
        <f>SUM(C65:C67)</f>
        <v>500</v>
      </c>
      <c r="D64" s="55"/>
    </row>
    <row r="65" spans="1:4" ht="24.75" customHeight="1">
      <c r="A65" s="56">
        <v>1</v>
      </c>
      <c r="B65" s="50" t="s">
        <v>34</v>
      </c>
      <c r="C65" s="45">
        <v>100</v>
      </c>
      <c r="D65" s="46"/>
    </row>
    <row r="66" spans="1:4" ht="24.75" customHeight="1">
      <c r="A66" s="56">
        <v>2</v>
      </c>
      <c r="B66" s="50" t="s">
        <v>343</v>
      </c>
      <c r="C66" s="45">
        <v>350</v>
      </c>
      <c r="D66" s="46"/>
    </row>
    <row r="67" spans="1:4" ht="24.75" customHeight="1">
      <c r="A67" s="56">
        <v>3</v>
      </c>
      <c r="B67" s="50" t="s">
        <v>344</v>
      </c>
      <c r="C67" s="45">
        <v>50</v>
      </c>
      <c r="D67" s="46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5">
    <mergeCell ref="A3:D3"/>
    <mergeCell ref="C5:D5"/>
    <mergeCell ref="A7:B7"/>
    <mergeCell ref="A5:A6"/>
    <mergeCell ref="B5:B6"/>
  </mergeCells>
  <printOptions horizontalCentered="1"/>
  <pageMargins left="0.9840277777777777" right="0.9840277777777777" top="0.5902777777777778" bottom="0.5902777777777778" header="0.5118055555555555" footer="0.5118055555555555"/>
  <pageSetup errors="NA" firstPageNumber="1" useFirstPageNumber="1" fitToHeight="0" fitToWidth="1" horizontalDpi="600" verticalDpi="600" orientation="portrait" paperSize="9" scale="70"/>
  <rowBreaks count="2" manualBreakCount="2">
    <brk id="41" max="3" man="1"/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0" zoomScaleNormal="70" zoomScaleSheetLayoutView="70" workbookViewId="0" topLeftCell="A1">
      <pane ySplit="5" topLeftCell="A12" activePane="bottomLeft" state="frozen"/>
      <selection pane="bottomLeft" activeCell="A3" sqref="A3:E3"/>
    </sheetView>
  </sheetViews>
  <sheetFormatPr defaultColWidth="9.00390625" defaultRowHeight="14.25"/>
  <cols>
    <col min="1" max="1" width="9.00390625" style="1" customWidth="1"/>
    <col min="2" max="2" width="13.375" style="1" customWidth="1"/>
    <col min="3" max="3" width="73.25390625" style="1" customWidth="1"/>
    <col min="4" max="4" width="17.375" style="1" customWidth="1"/>
    <col min="5" max="5" width="13.25390625" style="1" customWidth="1"/>
    <col min="6" max="10" width="9.00390625" style="1" customWidth="1"/>
    <col min="11" max="11" width="77.375" style="1" customWidth="1"/>
    <col min="12" max="16384" width="9.00390625" style="1" customWidth="1"/>
  </cols>
  <sheetData>
    <row r="1" spans="1:11" ht="30">
      <c r="A1" s="2" t="s">
        <v>345</v>
      </c>
      <c r="F1" s="3"/>
      <c r="G1" s="3"/>
      <c r="H1" s="3"/>
      <c r="I1" s="3"/>
      <c r="J1" s="3"/>
      <c r="K1" s="3"/>
    </row>
    <row r="2" spans="1:11" ht="21" customHeight="1">
      <c r="A2" s="4"/>
      <c r="B2" s="4"/>
      <c r="C2" s="4"/>
      <c r="D2" s="4"/>
      <c r="F2" s="3"/>
      <c r="G2" s="3"/>
      <c r="H2" s="3"/>
      <c r="I2" s="3"/>
      <c r="J2" s="3"/>
      <c r="K2" s="3"/>
    </row>
    <row r="3" spans="1:11" ht="36.75">
      <c r="A3" s="5" t="s">
        <v>346</v>
      </c>
      <c r="B3" s="5"/>
      <c r="C3" s="5"/>
      <c r="D3" s="5"/>
      <c r="E3" s="5"/>
      <c r="F3" s="3"/>
      <c r="G3" s="3"/>
      <c r="H3" s="6"/>
      <c r="I3" s="3"/>
      <c r="J3" s="3"/>
      <c r="K3" s="3"/>
    </row>
    <row r="4" spans="1:8" ht="22.5" customHeight="1">
      <c r="A4" s="7"/>
      <c r="B4" s="7"/>
      <c r="C4" s="4"/>
      <c r="D4" s="4"/>
      <c r="H4" s="8"/>
    </row>
    <row r="5" spans="1:8" ht="66" customHeight="1">
      <c r="A5" s="9" t="s">
        <v>26</v>
      </c>
      <c r="B5" s="9" t="s">
        <v>347</v>
      </c>
      <c r="C5" s="9" t="s">
        <v>273</v>
      </c>
      <c r="D5" s="9" t="s">
        <v>275</v>
      </c>
      <c r="E5" s="9" t="s">
        <v>348</v>
      </c>
      <c r="H5" s="8"/>
    </row>
    <row r="6" spans="1:8" ht="39.75" customHeight="1">
      <c r="A6" s="9" t="s">
        <v>307</v>
      </c>
      <c r="B6" s="10"/>
      <c r="C6" s="10"/>
      <c r="D6" s="11">
        <f>D7+D19+D31+D40+D41+D44+D45+D48+D49+D53+D54+D55+D56+D59+D60</f>
        <v>10894</v>
      </c>
      <c r="E6" s="11"/>
      <c r="H6" s="8"/>
    </row>
    <row r="7" spans="1:9" ht="39.75" customHeight="1">
      <c r="A7" s="12" t="s">
        <v>31</v>
      </c>
      <c r="B7" s="13" t="s">
        <v>308</v>
      </c>
      <c r="C7" s="14"/>
      <c r="D7" s="11">
        <f>D8+D12+D17+D10</f>
        <v>2240</v>
      </c>
      <c r="E7" s="15"/>
      <c r="G7" s="1">
        <f>D60+D7</f>
        <v>3128</v>
      </c>
      <c r="H7" s="8">
        <v>3128</v>
      </c>
      <c r="I7" s="1">
        <f>G7-H7</f>
        <v>0</v>
      </c>
    </row>
    <row r="8" spans="1:8" ht="39.75" customHeight="1">
      <c r="A8" s="15"/>
      <c r="B8" s="16" t="s">
        <v>37</v>
      </c>
      <c r="C8" s="17"/>
      <c r="D8" s="11">
        <f>SUM(D9:D9)</f>
        <v>129</v>
      </c>
      <c r="E8" s="15"/>
      <c r="F8" s="18"/>
      <c r="H8" s="8"/>
    </row>
    <row r="9" spans="1:9" ht="39.75" customHeight="1">
      <c r="A9" s="15">
        <v>1</v>
      </c>
      <c r="B9" s="12" t="s">
        <v>38</v>
      </c>
      <c r="C9" s="12" t="s">
        <v>349</v>
      </c>
      <c r="D9" s="15">
        <v>129</v>
      </c>
      <c r="E9" s="15">
        <v>2</v>
      </c>
      <c r="F9" s="18"/>
      <c r="I9" s="1">
        <f>A18+A30+A39+A43+A47+A52+A58</f>
        <v>25</v>
      </c>
    </row>
    <row r="10" spans="1:6" ht="39.75" customHeight="1">
      <c r="A10" s="15"/>
      <c r="B10" s="16" t="s">
        <v>55</v>
      </c>
      <c r="C10" s="17"/>
      <c r="D10" s="11">
        <f>D11</f>
        <v>270</v>
      </c>
      <c r="E10" s="15"/>
      <c r="F10" s="18"/>
    </row>
    <row r="11" spans="1:6" ht="39.75" customHeight="1">
      <c r="A11" s="15">
        <v>2</v>
      </c>
      <c r="B11" s="19" t="s">
        <v>56</v>
      </c>
      <c r="C11" s="12" t="s">
        <v>350</v>
      </c>
      <c r="D11" s="15">
        <v>270</v>
      </c>
      <c r="E11" s="15">
        <v>1</v>
      </c>
      <c r="F11" s="18"/>
    </row>
    <row r="12" spans="1:8" ht="39.75" customHeight="1">
      <c r="A12" s="15"/>
      <c r="B12" s="16" t="s">
        <v>73</v>
      </c>
      <c r="C12" s="17"/>
      <c r="D12" s="11">
        <f>SUM(D13:D16)</f>
        <v>1718</v>
      </c>
      <c r="E12" s="15"/>
      <c r="F12" s="18"/>
      <c r="H12" s="8"/>
    </row>
    <row r="13" spans="1:6" ht="39.75" customHeight="1">
      <c r="A13" s="15">
        <v>3</v>
      </c>
      <c r="B13" s="12" t="s">
        <v>74</v>
      </c>
      <c r="C13" s="12" t="s">
        <v>351</v>
      </c>
      <c r="D13" s="15">
        <v>400</v>
      </c>
      <c r="E13" s="15">
        <v>2</v>
      </c>
      <c r="F13" s="18"/>
    </row>
    <row r="14" spans="1:6" ht="39.75" customHeight="1">
      <c r="A14" s="15">
        <v>4</v>
      </c>
      <c r="B14" s="12" t="s">
        <v>74</v>
      </c>
      <c r="C14" s="12" t="s">
        <v>352</v>
      </c>
      <c r="D14" s="15">
        <v>500</v>
      </c>
      <c r="E14" s="15">
        <v>1</v>
      </c>
      <c r="F14" s="20">
        <v>1453</v>
      </c>
    </row>
    <row r="15" spans="1:6" ht="39.75" customHeight="1">
      <c r="A15" s="15">
        <v>5</v>
      </c>
      <c r="B15" s="12" t="s">
        <v>74</v>
      </c>
      <c r="C15" s="12" t="s">
        <v>353</v>
      </c>
      <c r="D15" s="15">
        <v>400</v>
      </c>
      <c r="E15" s="15"/>
      <c r="F15" s="21"/>
    </row>
    <row r="16" spans="1:6" ht="39.75" customHeight="1">
      <c r="A16" s="15">
        <v>6</v>
      </c>
      <c r="B16" s="12" t="s">
        <v>74</v>
      </c>
      <c r="C16" s="12" t="s">
        <v>354</v>
      </c>
      <c r="D16" s="15">
        <v>418</v>
      </c>
      <c r="E16" s="15"/>
      <c r="F16" s="21"/>
    </row>
    <row r="17" spans="1:8" ht="39.75" customHeight="1">
      <c r="A17" s="15"/>
      <c r="B17" s="16" t="s">
        <v>355</v>
      </c>
      <c r="C17" s="17"/>
      <c r="D17" s="11">
        <f>SUM(D18)</f>
        <v>123</v>
      </c>
      <c r="E17" s="15"/>
      <c r="H17" s="8"/>
    </row>
    <row r="18" spans="1:5" ht="39.75" customHeight="1">
      <c r="A18" s="15">
        <v>7</v>
      </c>
      <c r="B18" s="12" t="s">
        <v>356</v>
      </c>
      <c r="C18" s="12" t="s">
        <v>357</v>
      </c>
      <c r="D18" s="15">
        <v>123</v>
      </c>
      <c r="E18" s="15">
        <v>1</v>
      </c>
    </row>
    <row r="19" spans="1:8" ht="39.75" customHeight="1">
      <c r="A19" s="22" t="s">
        <v>91</v>
      </c>
      <c r="B19" s="22" t="s">
        <v>309</v>
      </c>
      <c r="C19" s="11"/>
      <c r="D19" s="11">
        <f>D20+D27</f>
        <v>2506</v>
      </c>
      <c r="E19" s="11"/>
      <c r="H19" s="8"/>
    </row>
    <row r="20" spans="1:8" ht="39.75" customHeight="1">
      <c r="A20" s="22"/>
      <c r="B20" s="16" t="s">
        <v>105</v>
      </c>
      <c r="C20" s="17"/>
      <c r="D20" s="11">
        <f>SUM(D21:D26)</f>
        <v>1605</v>
      </c>
      <c r="E20" s="11"/>
      <c r="H20" s="8"/>
    </row>
    <row r="21" spans="1:5" ht="39.75" customHeight="1">
      <c r="A21" s="15">
        <v>1</v>
      </c>
      <c r="B21" s="12" t="s">
        <v>106</v>
      </c>
      <c r="C21" s="12" t="s">
        <v>358</v>
      </c>
      <c r="D21" s="15">
        <v>109</v>
      </c>
      <c r="E21" s="15">
        <v>1</v>
      </c>
    </row>
    <row r="22" spans="1:5" ht="39.75" customHeight="1">
      <c r="A22" s="15">
        <v>2</v>
      </c>
      <c r="B22" s="12" t="s">
        <v>106</v>
      </c>
      <c r="C22" s="12" t="s">
        <v>359</v>
      </c>
      <c r="D22" s="15">
        <v>371</v>
      </c>
      <c r="E22" s="15">
        <v>1</v>
      </c>
    </row>
    <row r="23" spans="1:5" ht="39.75" customHeight="1">
      <c r="A23" s="15">
        <v>3</v>
      </c>
      <c r="B23" s="12" t="s">
        <v>106</v>
      </c>
      <c r="C23" s="12" t="s">
        <v>360</v>
      </c>
      <c r="D23" s="15">
        <v>320</v>
      </c>
      <c r="E23" s="15">
        <v>1</v>
      </c>
    </row>
    <row r="24" spans="1:5" ht="39.75" customHeight="1">
      <c r="A24" s="15">
        <v>4</v>
      </c>
      <c r="B24" s="12" t="s">
        <v>106</v>
      </c>
      <c r="C24" s="12" t="s">
        <v>361</v>
      </c>
      <c r="D24" s="15">
        <v>156</v>
      </c>
      <c r="E24" s="15">
        <v>1</v>
      </c>
    </row>
    <row r="25" spans="1:5" ht="39.75" customHeight="1">
      <c r="A25" s="15">
        <v>5</v>
      </c>
      <c r="B25" s="12" t="s">
        <v>106</v>
      </c>
      <c r="C25" s="12" t="s">
        <v>362</v>
      </c>
      <c r="D25" s="15">
        <v>299</v>
      </c>
      <c r="E25" s="15">
        <v>1</v>
      </c>
    </row>
    <row r="26" spans="1:5" ht="39.75" customHeight="1">
      <c r="A26" s="15">
        <v>6</v>
      </c>
      <c r="B26" s="12" t="s">
        <v>106</v>
      </c>
      <c r="C26" s="12" t="s">
        <v>363</v>
      </c>
      <c r="D26" s="15">
        <v>350</v>
      </c>
      <c r="E26" s="15">
        <v>1</v>
      </c>
    </row>
    <row r="27" spans="1:8" ht="39.75" customHeight="1">
      <c r="A27" s="15"/>
      <c r="B27" s="16" t="s">
        <v>93</v>
      </c>
      <c r="C27" s="17"/>
      <c r="D27" s="11">
        <f>SUM(D28:D30)</f>
        <v>901</v>
      </c>
      <c r="E27" s="15"/>
      <c r="H27" s="8"/>
    </row>
    <row r="28" spans="1:5" ht="39.75" customHeight="1">
      <c r="A28" s="15">
        <v>7</v>
      </c>
      <c r="B28" s="12" t="s">
        <v>94</v>
      </c>
      <c r="C28" s="12" t="s">
        <v>364</v>
      </c>
      <c r="D28" s="15">
        <v>270</v>
      </c>
      <c r="E28" s="15">
        <v>1</v>
      </c>
    </row>
    <row r="29" spans="1:5" ht="39.75" customHeight="1">
      <c r="A29" s="15">
        <v>8</v>
      </c>
      <c r="B29" s="12" t="s">
        <v>94</v>
      </c>
      <c r="C29" s="23" t="s">
        <v>365</v>
      </c>
      <c r="D29" s="15">
        <v>384</v>
      </c>
      <c r="E29" s="15">
        <v>1</v>
      </c>
    </row>
    <row r="30" spans="1:5" ht="39.75" customHeight="1">
      <c r="A30" s="15">
        <v>9</v>
      </c>
      <c r="B30" s="12" t="s">
        <v>94</v>
      </c>
      <c r="C30" s="12" t="s">
        <v>366</v>
      </c>
      <c r="D30" s="15">
        <v>247</v>
      </c>
      <c r="E30" s="15">
        <v>1</v>
      </c>
    </row>
    <row r="31" spans="1:8" ht="39.75" customHeight="1">
      <c r="A31" s="22" t="s">
        <v>132</v>
      </c>
      <c r="B31" s="22" t="s">
        <v>312</v>
      </c>
      <c r="C31" s="11"/>
      <c r="D31" s="11">
        <f>D32+D34+D36+D38</f>
        <v>990</v>
      </c>
      <c r="E31" s="11"/>
      <c r="H31" s="8">
        <f>D31-990</f>
        <v>0</v>
      </c>
    </row>
    <row r="32" spans="1:8" ht="39.75" customHeight="1">
      <c r="A32" s="22"/>
      <c r="B32" s="16" t="s">
        <v>161</v>
      </c>
      <c r="C32" s="17"/>
      <c r="D32" s="11">
        <v>160</v>
      </c>
      <c r="E32" s="11"/>
      <c r="H32" s="8"/>
    </row>
    <row r="33" spans="1:5" ht="39.75" customHeight="1">
      <c r="A33" s="15">
        <v>1</v>
      </c>
      <c r="B33" s="12" t="s">
        <v>162</v>
      </c>
      <c r="C33" s="12" t="s">
        <v>367</v>
      </c>
      <c r="D33" s="15">
        <v>160</v>
      </c>
      <c r="E33" s="15">
        <v>4</v>
      </c>
    </row>
    <row r="34" spans="1:8" ht="39.75" customHeight="1">
      <c r="A34" s="15"/>
      <c r="B34" s="16" t="s">
        <v>184</v>
      </c>
      <c r="C34" s="17"/>
      <c r="D34" s="11">
        <v>500</v>
      </c>
      <c r="E34" s="15"/>
      <c r="H34" s="8"/>
    </row>
    <row r="35" spans="1:5" ht="39.75" customHeight="1">
      <c r="A35" s="15">
        <v>2</v>
      </c>
      <c r="B35" s="12" t="s">
        <v>185</v>
      </c>
      <c r="C35" s="12" t="s">
        <v>368</v>
      </c>
      <c r="D35" s="15">
        <v>500</v>
      </c>
      <c r="E35" s="15">
        <v>1</v>
      </c>
    </row>
    <row r="36" spans="1:8" ht="39.75" customHeight="1">
      <c r="A36" s="15"/>
      <c r="B36" s="16" t="s">
        <v>158</v>
      </c>
      <c r="C36" s="17"/>
      <c r="D36" s="11">
        <f>D37</f>
        <v>166</v>
      </c>
      <c r="E36" s="15"/>
      <c r="H36" s="8"/>
    </row>
    <row r="37" spans="1:5" ht="39.75" customHeight="1">
      <c r="A37" s="15">
        <v>3</v>
      </c>
      <c r="B37" s="12" t="s">
        <v>159</v>
      </c>
      <c r="C37" s="12" t="s">
        <v>369</v>
      </c>
      <c r="D37" s="15">
        <v>166</v>
      </c>
      <c r="E37" s="15">
        <v>1</v>
      </c>
    </row>
    <row r="38" spans="1:8" ht="39.75" customHeight="1">
      <c r="A38" s="15"/>
      <c r="B38" s="16" t="s">
        <v>370</v>
      </c>
      <c r="C38" s="17"/>
      <c r="D38" s="11">
        <v>164</v>
      </c>
      <c r="E38" s="15"/>
      <c r="H38" s="8"/>
    </row>
    <row r="39" spans="1:5" ht="39.75" customHeight="1">
      <c r="A39" s="15">
        <v>4</v>
      </c>
      <c r="B39" s="12" t="s">
        <v>287</v>
      </c>
      <c r="C39" s="12" t="s">
        <v>371</v>
      </c>
      <c r="D39" s="15">
        <v>164</v>
      </c>
      <c r="E39" s="15">
        <v>2</v>
      </c>
    </row>
    <row r="40" spans="1:8" ht="39.75" customHeight="1">
      <c r="A40" s="22" t="s">
        <v>190</v>
      </c>
      <c r="B40" s="22" t="s">
        <v>313</v>
      </c>
      <c r="C40" s="22"/>
      <c r="D40" s="11">
        <v>0</v>
      </c>
      <c r="E40" s="11"/>
      <c r="H40" s="8"/>
    </row>
    <row r="41" spans="1:8" ht="39.75" customHeight="1">
      <c r="A41" s="22" t="s">
        <v>198</v>
      </c>
      <c r="B41" s="22" t="s">
        <v>314</v>
      </c>
      <c r="C41" s="11"/>
      <c r="D41" s="11">
        <f>D42</f>
        <v>638</v>
      </c>
      <c r="E41" s="11"/>
      <c r="H41" s="8"/>
    </row>
    <row r="42" spans="1:11" ht="39.75" customHeight="1">
      <c r="A42" s="22"/>
      <c r="B42" s="16" t="s">
        <v>372</v>
      </c>
      <c r="C42" s="24"/>
      <c r="D42" s="11">
        <v>638</v>
      </c>
      <c r="E42" s="11"/>
      <c r="H42" s="8"/>
      <c r="K42" s="1">
        <v>8207</v>
      </c>
    </row>
    <row r="43" spans="1:11" ht="39.75" customHeight="1">
      <c r="A43" s="15">
        <v>1</v>
      </c>
      <c r="B43" s="12" t="s">
        <v>293</v>
      </c>
      <c r="C43" s="23" t="s">
        <v>373</v>
      </c>
      <c r="D43" s="15">
        <v>638</v>
      </c>
      <c r="E43" s="15">
        <v>1</v>
      </c>
      <c r="K43" s="1">
        <v>729</v>
      </c>
    </row>
    <row r="44" spans="1:8" ht="39.75" customHeight="1">
      <c r="A44" s="22" t="s">
        <v>200</v>
      </c>
      <c r="B44" s="22" t="s">
        <v>315</v>
      </c>
      <c r="C44" s="11"/>
      <c r="D44" s="11">
        <v>0</v>
      </c>
      <c r="E44" s="11"/>
      <c r="H44" s="8"/>
    </row>
    <row r="45" spans="1:8" ht="39.75" customHeight="1">
      <c r="A45" s="22" t="s">
        <v>205</v>
      </c>
      <c r="B45" s="22" t="s">
        <v>317</v>
      </c>
      <c r="C45" s="11"/>
      <c r="D45" s="11">
        <f>D47</f>
        <v>1557</v>
      </c>
      <c r="E45" s="11"/>
      <c r="H45" s="8"/>
    </row>
    <row r="46" spans="1:8" ht="39.75" customHeight="1">
      <c r="A46" s="22"/>
      <c r="B46" s="16" t="s">
        <v>374</v>
      </c>
      <c r="C46" s="24"/>
      <c r="D46" s="11">
        <v>1557</v>
      </c>
      <c r="E46" s="11"/>
      <c r="H46" s="8"/>
    </row>
    <row r="47" spans="1:5" ht="45" customHeight="1">
      <c r="A47" s="15">
        <v>1</v>
      </c>
      <c r="B47" s="12" t="s">
        <v>375</v>
      </c>
      <c r="C47" s="23" t="s">
        <v>376</v>
      </c>
      <c r="D47" s="15">
        <v>1557</v>
      </c>
      <c r="E47" s="15">
        <v>1</v>
      </c>
    </row>
    <row r="48" spans="1:8" ht="39.75" customHeight="1">
      <c r="A48" s="22" t="s">
        <v>207</v>
      </c>
      <c r="B48" s="22" t="s">
        <v>320</v>
      </c>
      <c r="C48" s="11"/>
      <c r="D48" s="11">
        <v>0</v>
      </c>
      <c r="E48" s="11"/>
      <c r="H48" s="8"/>
    </row>
    <row r="49" spans="1:8" ht="39.75" customHeight="1">
      <c r="A49" s="22" t="s">
        <v>218</v>
      </c>
      <c r="B49" s="22" t="s">
        <v>321</v>
      </c>
      <c r="C49" s="11"/>
      <c r="D49" s="11">
        <f>D50</f>
        <v>2000</v>
      </c>
      <c r="E49" s="11"/>
      <c r="H49" s="8"/>
    </row>
    <row r="50" spans="1:8" ht="39.75" customHeight="1">
      <c r="A50" s="22"/>
      <c r="B50" s="16" t="s">
        <v>377</v>
      </c>
      <c r="C50" s="24"/>
      <c r="D50" s="11">
        <f>SUM(D51:D52)</f>
        <v>2000</v>
      </c>
      <c r="E50" s="11"/>
      <c r="H50" s="8"/>
    </row>
    <row r="51" spans="1:5" ht="39.75" customHeight="1">
      <c r="A51" s="15">
        <v>1</v>
      </c>
      <c r="B51" s="12" t="s">
        <v>322</v>
      </c>
      <c r="C51" s="12" t="s">
        <v>378</v>
      </c>
      <c r="D51" s="25">
        <v>1500</v>
      </c>
      <c r="E51" s="15">
        <v>2</v>
      </c>
    </row>
    <row r="52" spans="1:5" ht="39.75" customHeight="1">
      <c r="A52" s="15">
        <v>2</v>
      </c>
      <c r="B52" s="12" t="s">
        <v>322</v>
      </c>
      <c r="C52" s="12" t="s">
        <v>379</v>
      </c>
      <c r="D52" s="25">
        <v>500</v>
      </c>
      <c r="E52" s="15">
        <v>2</v>
      </c>
    </row>
    <row r="53" spans="1:8" ht="39.75" customHeight="1">
      <c r="A53" s="22" t="s">
        <v>324</v>
      </c>
      <c r="B53" s="22" t="s">
        <v>325</v>
      </c>
      <c r="C53" s="11"/>
      <c r="D53" s="11">
        <v>0</v>
      </c>
      <c r="E53" s="11"/>
      <c r="H53" s="8"/>
    </row>
    <row r="54" spans="1:8" ht="39.75" customHeight="1">
      <c r="A54" s="22" t="s">
        <v>254</v>
      </c>
      <c r="B54" s="22" t="s">
        <v>331</v>
      </c>
      <c r="C54" s="11"/>
      <c r="D54" s="11">
        <v>0</v>
      </c>
      <c r="E54" s="11"/>
      <c r="H54" s="8"/>
    </row>
    <row r="55" spans="1:8" ht="39.75" customHeight="1">
      <c r="A55" s="22" t="s">
        <v>259</v>
      </c>
      <c r="B55" s="22" t="s">
        <v>334</v>
      </c>
      <c r="C55" s="11"/>
      <c r="D55" s="11">
        <v>0</v>
      </c>
      <c r="E55" s="11"/>
      <c r="H55" s="8"/>
    </row>
    <row r="56" spans="1:8" ht="39.75" customHeight="1">
      <c r="A56" s="22" t="s">
        <v>267</v>
      </c>
      <c r="B56" s="22" t="s">
        <v>338</v>
      </c>
      <c r="C56" s="11"/>
      <c r="D56" s="11">
        <f>D58</f>
        <v>75</v>
      </c>
      <c r="E56" s="11"/>
      <c r="H56" s="8"/>
    </row>
    <row r="57" spans="1:8" ht="39.75" customHeight="1">
      <c r="A57" s="22"/>
      <c r="B57" s="16" t="s">
        <v>380</v>
      </c>
      <c r="C57" s="24"/>
      <c r="D57" s="15">
        <v>75</v>
      </c>
      <c r="E57" s="11"/>
      <c r="H57" s="8"/>
    </row>
    <row r="58" spans="1:5" ht="39.75" customHeight="1">
      <c r="A58" s="15">
        <v>1</v>
      </c>
      <c r="B58" s="12" t="s">
        <v>381</v>
      </c>
      <c r="C58" s="12" t="s">
        <v>382</v>
      </c>
      <c r="D58" s="15">
        <v>75</v>
      </c>
      <c r="E58" s="15">
        <v>2</v>
      </c>
    </row>
    <row r="59" spans="1:8" ht="39.75" customHeight="1">
      <c r="A59" s="22" t="s">
        <v>269</v>
      </c>
      <c r="B59" s="22" t="s">
        <v>342</v>
      </c>
      <c r="C59" s="11"/>
      <c r="D59" s="11">
        <v>0</v>
      </c>
      <c r="E59" s="11"/>
      <c r="H59" s="8"/>
    </row>
    <row r="60" spans="1:8" ht="39.75" customHeight="1">
      <c r="A60" s="22" t="s">
        <v>383</v>
      </c>
      <c r="B60" s="16" t="s">
        <v>384</v>
      </c>
      <c r="C60" s="17"/>
      <c r="D60" s="11">
        <f>D61+D62+D63</f>
        <v>888</v>
      </c>
      <c r="E60" s="15"/>
      <c r="H60" s="8"/>
    </row>
    <row r="61" spans="1:8" ht="39.75" customHeight="1">
      <c r="A61" s="15">
        <v>1</v>
      </c>
      <c r="B61" s="12" t="s">
        <v>385</v>
      </c>
      <c r="C61" s="12" t="s">
        <v>386</v>
      </c>
      <c r="D61" s="15">
        <v>170</v>
      </c>
      <c r="E61" s="15">
        <v>2</v>
      </c>
      <c r="H61" s="8"/>
    </row>
    <row r="62" spans="1:8" ht="39.75" customHeight="1">
      <c r="A62" s="15">
        <v>2</v>
      </c>
      <c r="B62" s="12" t="s">
        <v>385</v>
      </c>
      <c r="C62" s="12" t="s">
        <v>387</v>
      </c>
      <c r="D62" s="15">
        <v>420</v>
      </c>
      <c r="E62" s="15">
        <v>2</v>
      </c>
      <c r="H62" s="8"/>
    </row>
    <row r="63" spans="1:8" ht="39.75" customHeight="1">
      <c r="A63" s="15">
        <v>3</v>
      </c>
      <c r="B63" s="12" t="s">
        <v>385</v>
      </c>
      <c r="C63" s="12" t="s">
        <v>388</v>
      </c>
      <c r="D63" s="15">
        <v>298</v>
      </c>
      <c r="E63" s="15">
        <v>2</v>
      </c>
      <c r="H63" s="8"/>
    </row>
    <row r="64" spans="1:5" ht="57.75" customHeight="1">
      <c r="A64" s="26" t="s">
        <v>389</v>
      </c>
      <c r="B64" s="26"/>
      <c r="C64" s="26"/>
      <c r="D64" s="26"/>
      <c r="E64" s="26"/>
    </row>
  </sheetData>
  <sheetProtection/>
  <autoFilter ref="A1:H64"/>
  <mergeCells count="33">
    <mergeCell ref="A3:E3"/>
    <mergeCell ref="A4:B4"/>
    <mergeCell ref="A6:C6"/>
    <mergeCell ref="B7:C7"/>
    <mergeCell ref="B8:C8"/>
    <mergeCell ref="B10:C10"/>
    <mergeCell ref="B12:C12"/>
    <mergeCell ref="B17:C17"/>
    <mergeCell ref="B19:C19"/>
    <mergeCell ref="B20:C20"/>
    <mergeCell ref="B27:C27"/>
    <mergeCell ref="B31:C31"/>
    <mergeCell ref="B32:C32"/>
    <mergeCell ref="B34:C34"/>
    <mergeCell ref="B36:C36"/>
    <mergeCell ref="B38:C38"/>
    <mergeCell ref="B40:C40"/>
    <mergeCell ref="B41:C41"/>
    <mergeCell ref="B42:C42"/>
    <mergeCell ref="B44:C44"/>
    <mergeCell ref="B45:C45"/>
    <mergeCell ref="B46:C46"/>
    <mergeCell ref="B48:C48"/>
    <mergeCell ref="B49:C49"/>
    <mergeCell ref="B50:C50"/>
    <mergeCell ref="B53:C53"/>
    <mergeCell ref="B54:C54"/>
    <mergeCell ref="B55:C55"/>
    <mergeCell ref="B56:C56"/>
    <mergeCell ref="B57:C57"/>
    <mergeCell ref="B59:C59"/>
    <mergeCell ref="B60:C60"/>
    <mergeCell ref="A64:E64"/>
  </mergeCells>
  <printOptions horizontalCentered="1"/>
  <pageMargins left="0.9840277777777777" right="0.9840277777777777" top="0.5902777777777778" bottom="0.5902777777777778" header="0.5118055555555555" footer="0.39305555555555555"/>
  <pageSetup errors="NA" firstPageNumber="1" useFirstPageNumber="1" fitToHeight="0" fitToWidth="1" horizontalDpi="600" verticalDpi="600" orientation="portrait" paperSize="9" scale="59"/>
  <rowBreaks count="2" manualBreakCount="2">
    <brk id="30" max="4" man="1"/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韦碧云</cp:lastModifiedBy>
  <cp:lastPrinted>2016-08-14T09:08:07Z</cp:lastPrinted>
  <dcterms:created xsi:type="dcterms:W3CDTF">2015-08-29T22:41:07Z</dcterms:created>
  <dcterms:modified xsi:type="dcterms:W3CDTF">2022-02-28T02:27:33Z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B5F809CFF5504DD98546E55D9B751F17</vt:lpwstr>
  </property>
</Properties>
</file>